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PSP\"/>
    </mc:Choice>
  </mc:AlternateContent>
  <bookViews>
    <workbookView xWindow="0" yWindow="0" windowWidth="20490" windowHeight="7155" tabRatio="690" firstSheet="2" activeTab="2"/>
  </bookViews>
  <sheets>
    <sheet name="Conventional" sheetId="4" state="hidden" r:id="rId1"/>
    <sheet name="PSP" sheetId="3" state="hidden" r:id="rId2"/>
    <sheet name="PSP (New) (2)" sheetId="16" r:id="rId3"/>
    <sheet name="PSP (New)" sheetId="14" state="hidden" r:id="rId4"/>
    <sheet name="Rough " sheetId="18" state="hidden" r:id="rId5"/>
    <sheet name="Combined" sheetId="15" state="hidden" r:id="rId6"/>
    <sheet name="Year-wise_UC" sheetId="1" state="hidden" r:id="rId7"/>
    <sheet name="Summary" sheetId="2" state="hidden" r:id="rId8"/>
    <sheet name=" Cummulative" sheetId="6" state="hidden" r:id="rId9"/>
    <sheet name="Pending due to EC FC Convention" sheetId="7" state="hidden" r:id="rId10"/>
    <sheet name="Pending (PSP)" sheetId="8" state="hidden" r:id="rId11"/>
    <sheet name="State-wise PSPs" sheetId="13" state="hidden" r:id="rId12"/>
    <sheet name="Held up (2)" sheetId="10" state="hidden" r:id="rId13"/>
    <sheet name="Year-wise_UC (2)" sheetId="12" state="hidden" r:id="rId14"/>
  </sheets>
  <externalReferences>
    <externalReference r:id="rId15"/>
  </externalReferences>
  <definedNames>
    <definedName name="_xlnm._FilterDatabase" localSheetId="5" hidden="1">Combined!$A$3:$H$120</definedName>
    <definedName name="_xlnm._FilterDatabase" localSheetId="0" hidden="1">Conventional!$A$3:$H$87</definedName>
    <definedName name="_xlnm._FilterDatabase" localSheetId="3" hidden="1">'PSP (New)'!$A$3:$N$69</definedName>
    <definedName name="_xlnm._FilterDatabase" localSheetId="2" hidden="1">'PSP (New) (2)'!$A$3:$F$4</definedName>
    <definedName name="_xlnm._FilterDatabase" localSheetId="4" hidden="1">'Rough '!$A$3:$K$52</definedName>
    <definedName name="_xlnm._FilterDatabase" localSheetId="6" hidden="1">'Year-wise_UC'!$A$2:$M$78</definedName>
    <definedName name="_xlnm.Print_Area" localSheetId="5">Combined!$A$2:$H$120</definedName>
    <definedName name="_xlnm.Print_Area" localSheetId="0">Conventional!$A$2:$H$87</definedName>
    <definedName name="_xlnm.Print_Area" localSheetId="12">'Held up (2)'!$A$1:$I$62</definedName>
    <definedName name="_xlnm.Print_Area" localSheetId="3">'PSP (New)'!$A$1:$N$72</definedName>
    <definedName name="_xlnm.Print_Area" localSheetId="2">'PSP (New) (2)'!$A$1:$F$4</definedName>
    <definedName name="_xlnm.Print_Area" localSheetId="4">'Rough '!$A$1:$K$55</definedName>
  </definedNames>
  <calcPr calcId="152511"/>
</workbook>
</file>

<file path=xl/calcChain.xml><?xml version="1.0" encoding="utf-8"?>
<calcChain xmlns="http://schemas.openxmlformats.org/spreadsheetml/2006/main">
  <c r="N54" i="18" l="1"/>
  <c r="N43" i="18"/>
  <c r="N36" i="18"/>
  <c r="F36" i="18"/>
  <c r="N26" i="18"/>
  <c r="N18" i="18"/>
  <c r="F12" i="18"/>
  <c r="F11" i="18"/>
  <c r="N9" i="18"/>
  <c r="N56" i="18" l="1"/>
  <c r="F70" i="14" l="1"/>
  <c r="I19" i="14" l="1"/>
  <c r="I20" i="14"/>
  <c r="I21" i="14"/>
  <c r="I22" i="14"/>
  <c r="I26" i="14"/>
  <c r="I39" i="14"/>
  <c r="I41" i="14"/>
  <c r="F86" i="4" l="1"/>
  <c r="F79" i="4" l="1"/>
  <c r="F119" i="15" l="1"/>
  <c r="F111" i="15"/>
  <c r="F97" i="15"/>
  <c r="F32" i="15"/>
  <c r="F17" i="15"/>
  <c r="A25" i="15" l="1"/>
  <c r="A27" i="15"/>
  <c r="A29" i="15"/>
  <c r="A31" i="15"/>
  <c r="A15" i="15"/>
  <c r="A69" i="4" l="1"/>
  <c r="A44" i="14" l="1"/>
  <c r="F50" i="14" l="1"/>
  <c r="F52" i="14" l="1"/>
  <c r="F54" i="14" s="1"/>
  <c r="F56" i="14" s="1"/>
  <c r="F78" i="15"/>
  <c r="F60" i="15"/>
  <c r="F45" i="15"/>
  <c r="A114" i="15"/>
  <c r="A115" i="15" s="1"/>
  <c r="A116" i="15" s="1"/>
  <c r="A101" i="15"/>
  <c r="A102" i="15" s="1"/>
  <c r="A81" i="15"/>
  <c r="A82" i="15" s="1"/>
  <c r="A63" i="15"/>
  <c r="A64" i="15" s="1"/>
  <c r="A65" i="15" s="1"/>
  <c r="A66" i="15" s="1"/>
  <c r="A67" i="15" s="1"/>
  <c r="A48" i="15"/>
  <c r="A49" i="15" s="1"/>
  <c r="A50" i="15" s="1"/>
  <c r="A51" i="15" s="1"/>
  <c r="A52" i="15" s="1"/>
  <c r="A53" i="15" s="1"/>
  <c r="A54" i="15" s="1"/>
  <c r="A55" i="15" s="1"/>
  <c r="A56" i="15" s="1"/>
  <c r="A37" i="15"/>
  <c r="A38" i="15" s="1"/>
  <c r="A39" i="15" s="1"/>
  <c r="A40" i="15" s="1"/>
  <c r="A41" i="15" s="1"/>
  <c r="A42" i="15" s="1"/>
  <c r="A43" i="15" s="1"/>
  <c r="A44" i="15" s="1"/>
  <c r="A21" i="15"/>
  <c r="A11" i="15"/>
  <c r="F7" i="15"/>
  <c r="A6" i="15"/>
  <c r="F98" i="15" l="1"/>
  <c r="F120" i="15" s="1"/>
  <c r="A83" i="15"/>
  <c r="A84" i="15" s="1"/>
  <c r="A85" i="15" s="1"/>
  <c r="A86" i="15" s="1"/>
  <c r="A87" i="15" s="1"/>
  <c r="A88" i="15" s="1"/>
  <c r="A89" i="15" s="1"/>
  <c r="A90" i="15" s="1"/>
  <c r="A91" i="15" s="1"/>
  <c r="A92" i="15" s="1"/>
  <c r="A93" i="15" s="1"/>
  <c r="A94" i="15" s="1"/>
  <c r="A95" i="15" s="1"/>
  <c r="A96" i="15" s="1"/>
  <c r="A24" i="14"/>
  <c r="A28" i="14" s="1"/>
  <c r="A21" i="14"/>
  <c r="A22" i="14" s="1"/>
  <c r="A26" i="14" s="1"/>
  <c r="A29" i="14" l="1"/>
  <c r="A30" i="14" s="1"/>
  <c r="A31" i="14" s="1"/>
  <c r="A32" i="14" s="1"/>
  <c r="A33" i="14" s="1"/>
  <c r="A39" i="14" s="1"/>
  <c r="F10" i="14"/>
  <c r="F7" i="14"/>
  <c r="A40" i="14" l="1"/>
  <c r="A34" i="14" s="1"/>
  <c r="A35" i="14" s="1"/>
  <c r="E16" i="13"/>
  <c r="D16" i="13"/>
  <c r="F29" i="4"/>
  <c r="F10" i="3"/>
  <c r="A19" i="4"/>
  <c r="A20" i="4" s="1"/>
  <c r="A41" i="14" l="1"/>
  <c r="A36" i="14"/>
  <c r="A45" i="14" s="1"/>
  <c r="O16" i="6"/>
  <c r="O15" i="6"/>
  <c r="N16" i="6"/>
  <c r="C14" i="6"/>
  <c r="D14" i="6"/>
  <c r="E14" i="6"/>
  <c r="G14" i="6"/>
  <c r="H14" i="6"/>
  <c r="I14" i="6"/>
  <c r="J14" i="6"/>
  <c r="C17" i="6"/>
  <c r="C18" i="6" s="1"/>
  <c r="D17" i="6"/>
  <c r="E17" i="6"/>
  <c r="G17" i="6"/>
  <c r="H17" i="6"/>
  <c r="I17" i="6"/>
  <c r="J17" i="6"/>
  <c r="N15" i="6"/>
  <c r="L8" i="6"/>
  <c r="M8" i="6"/>
  <c r="M9" i="6"/>
  <c r="L10" i="6"/>
  <c r="M10" i="6"/>
  <c r="L11" i="6"/>
  <c r="M11" i="6"/>
  <c r="L12" i="6"/>
  <c r="M12" i="6"/>
  <c r="L13" i="6"/>
  <c r="M13" i="6"/>
  <c r="K16" i="6"/>
  <c r="K15" i="6"/>
  <c r="K13" i="6"/>
  <c r="K12" i="6"/>
  <c r="K11" i="6"/>
  <c r="K10" i="6"/>
  <c r="K9" i="6"/>
  <c r="K8" i="6"/>
  <c r="K7" i="6"/>
  <c r="F8" i="6"/>
  <c r="F10" i="6"/>
  <c r="F11" i="6"/>
  <c r="F12" i="6"/>
  <c r="F13" i="6"/>
  <c r="F15" i="6"/>
  <c r="F16" i="6"/>
  <c r="F7" i="6"/>
  <c r="B17" i="6"/>
  <c r="M16" i="6"/>
  <c r="L16" i="6"/>
  <c r="M15" i="6"/>
  <c r="L15" i="6"/>
  <c r="L17" i="6" s="1"/>
  <c r="F17" i="6" l="1"/>
  <c r="K17" i="6"/>
  <c r="D18" i="6"/>
  <c r="M17" i="6"/>
  <c r="N17" i="6"/>
  <c r="O17" i="6"/>
  <c r="A42" i="14"/>
  <c r="A48" i="14" s="1"/>
  <c r="K14" i="6"/>
  <c r="K18" i="6" s="1"/>
  <c r="E18" i="6"/>
  <c r="H18" i="6"/>
  <c r="G18" i="6"/>
  <c r="J18" i="6"/>
  <c r="I18" i="6"/>
  <c r="P15" i="6"/>
  <c r="P16" i="6"/>
  <c r="P17" i="6" l="1"/>
  <c r="E111" i="12" l="1"/>
  <c r="E103" i="12"/>
  <c r="E99" i="12"/>
  <c r="E92" i="12"/>
  <c r="E85" i="12"/>
  <c r="E78" i="12"/>
  <c r="E79" i="12" s="1"/>
  <c r="E75" i="12"/>
  <c r="E68" i="12"/>
  <c r="E64" i="12"/>
  <c r="E48" i="12"/>
  <c r="E43" i="12"/>
  <c r="E32" i="12"/>
  <c r="E28" i="12"/>
  <c r="E21" i="12"/>
  <c r="E11" i="12"/>
  <c r="E12" i="12" s="1"/>
  <c r="E7" i="12"/>
  <c r="E69" i="12" l="1"/>
  <c r="E33" i="12"/>
  <c r="E112" i="12"/>
  <c r="E53" i="12"/>
  <c r="E94" i="12" s="1"/>
  <c r="E116" i="12" l="1"/>
  <c r="F54" i="3"/>
  <c r="F48" i="3"/>
  <c r="A82" i="4"/>
  <c r="A83" i="4" s="1"/>
  <c r="A84" i="4" s="1"/>
  <c r="A85" i="4" s="1"/>
  <c r="F71" i="4" l="1"/>
  <c r="F62" i="4"/>
  <c r="F54" i="4"/>
  <c r="F42" i="4"/>
  <c r="F15" i="4"/>
  <c r="F54" i="10" l="1"/>
  <c r="F50" i="10"/>
  <c r="F30" i="10"/>
  <c r="F27" i="10"/>
  <c r="F22" i="10"/>
  <c r="F16" i="10"/>
  <c r="F7" i="10"/>
  <c r="F31" i="10" l="1"/>
  <c r="F55" i="10"/>
  <c r="O7" i="6"/>
  <c r="O8" i="6"/>
  <c r="O9" i="6"/>
  <c r="O10" i="6"/>
  <c r="O11" i="6"/>
  <c r="O12" i="6"/>
  <c r="O13" i="6"/>
  <c r="N7" i="6"/>
  <c r="N8" i="6"/>
  <c r="N9" i="6"/>
  <c r="N10" i="6"/>
  <c r="N11" i="6"/>
  <c r="N12" i="6"/>
  <c r="N13" i="6"/>
  <c r="M7" i="6"/>
  <c r="M14" i="6" s="1"/>
  <c r="M18" i="6" s="1"/>
  <c r="O14" i="6" l="1"/>
  <c r="O18" i="6" s="1"/>
  <c r="N14" i="6"/>
  <c r="N18" i="6" s="1"/>
  <c r="A50" i="7"/>
  <c r="A41" i="7"/>
  <c r="A27" i="7"/>
  <c r="A28" i="7" s="1"/>
  <c r="A24" i="7"/>
  <c r="A19" i="7"/>
  <c r="A20" i="7" s="1"/>
  <c r="A7" i="7"/>
  <c r="A9" i="7" s="1"/>
  <c r="F11" i="8" l="1"/>
  <c r="F7" i="8"/>
  <c r="P10" i="6"/>
  <c r="B9" i="6"/>
  <c r="L7" i="6"/>
  <c r="F9" i="6" l="1"/>
  <c r="F14" i="6" s="1"/>
  <c r="F18" i="6" s="1"/>
  <c r="L9" i="6"/>
  <c r="L14" i="6" s="1"/>
  <c r="L18" i="6" s="1"/>
  <c r="F12" i="8"/>
  <c r="P7" i="6"/>
  <c r="P12" i="6"/>
  <c r="P13" i="6"/>
  <c r="P11" i="6"/>
  <c r="P8" i="6"/>
  <c r="B14" i="6"/>
  <c r="B18" i="6" s="1"/>
  <c r="P9" i="6" l="1"/>
  <c r="P14" i="6" s="1"/>
  <c r="P18" i="6" s="1"/>
  <c r="A65" i="4" l="1"/>
  <c r="A57" i="4"/>
  <c r="A58" i="4" s="1"/>
  <c r="A59" i="4" s="1"/>
  <c r="A45" i="4"/>
  <c r="A46" i="4" s="1"/>
  <c r="A47" i="4" s="1"/>
  <c r="A48" i="4" s="1"/>
  <c r="A49" i="4" s="1"/>
  <c r="A34" i="4"/>
  <c r="A35" i="4" s="1"/>
  <c r="A36" i="4" s="1"/>
  <c r="A37" i="4" s="1"/>
  <c r="A38" i="4" s="1"/>
  <c r="A39" i="4" s="1"/>
  <c r="A40" i="4" s="1"/>
  <c r="A41" i="4" s="1"/>
  <c r="A21" i="4"/>
  <c r="A22" i="4" s="1"/>
  <c r="A23" i="4" s="1"/>
  <c r="F7" i="4"/>
  <c r="A11" i="4"/>
  <c r="A12" i="4" s="1"/>
  <c r="A6" i="4"/>
  <c r="A24" i="4" l="1"/>
  <c r="A25" i="4" s="1"/>
  <c r="A26" i="4" s="1"/>
  <c r="A27" i="4" s="1"/>
  <c r="A28" i="4" s="1"/>
  <c r="A60" i="4"/>
  <c r="A61" i="4" s="1"/>
  <c r="A13" i="4"/>
  <c r="A14" i="4" s="1"/>
  <c r="A50" i="4"/>
  <c r="A51" i="4" s="1"/>
  <c r="A52" i="4" s="1"/>
  <c r="A53" i="4" s="1"/>
  <c r="F72" i="4"/>
  <c r="F87" i="4" s="1"/>
  <c r="F7" i="3"/>
  <c r="F17" i="3"/>
  <c r="F23" i="3"/>
  <c r="F26" i="3"/>
  <c r="F32" i="3"/>
  <c r="F33" i="3" l="1"/>
  <c r="F55" i="3" s="1"/>
  <c r="C7" i="2"/>
  <c r="E9" i="2"/>
  <c r="E7" i="2" l="1"/>
  <c r="F22" i="1"/>
  <c r="I7" i="2"/>
  <c r="I10" i="2" s="1"/>
  <c r="G7" i="2"/>
  <c r="F36" i="1" l="1"/>
  <c r="R10" i="2" l="1"/>
  <c r="Q10" i="2"/>
  <c r="N10" i="2"/>
  <c r="M10" i="2"/>
  <c r="L10" i="2"/>
  <c r="G9" i="2"/>
  <c r="G8" i="2"/>
  <c r="G10" i="2" s="1"/>
  <c r="K8" i="2"/>
  <c r="K7" i="2"/>
  <c r="S7" i="2" s="1"/>
  <c r="F48" i="1"/>
  <c r="F7" i="1"/>
  <c r="C8" i="2" l="1"/>
  <c r="C10" i="2" s="1"/>
  <c r="F54" i="1"/>
  <c r="F77" i="1"/>
  <c r="K10" i="2"/>
  <c r="S9" i="2"/>
  <c r="F65" i="1" l="1"/>
  <c r="F81" i="1" s="1"/>
  <c r="E8" i="2"/>
  <c r="S8" i="2" l="1"/>
  <c r="E10" i="2"/>
  <c r="S10" i="2" s="1"/>
  <c r="F57" i="14"/>
  <c r="F59" i="14" l="1"/>
  <c r="F61" i="14" s="1"/>
</calcChain>
</file>

<file path=xl/sharedStrings.xml><?xml version="1.0" encoding="utf-8"?>
<sst xmlns="http://schemas.openxmlformats.org/spreadsheetml/2006/main" count="2989" uniqueCount="774">
  <si>
    <t>FY: 2023-24</t>
  </si>
  <si>
    <t>Sl.
No.</t>
  </si>
  <si>
    <t>Name of Project</t>
  </si>
  <si>
    <t>Unit No.</t>
  </si>
  <si>
    <t>State/
Implem. Agency</t>
  </si>
  <si>
    <t xml:space="preserve">Capacity 
(MW) </t>
  </si>
  <si>
    <t>Remarks</t>
  </si>
  <si>
    <t>Central Sector</t>
  </si>
  <si>
    <t xml:space="preserve">Subansiri Lower  8x250= 2000 MW </t>
  </si>
  <si>
    <t>U-1 to U-4</t>
  </si>
  <si>
    <t>Arunachal Pradesh/NHPC</t>
  </si>
  <si>
    <t>Tehri PSS                     4x250= 1000 MW</t>
  </si>
  <si>
    <t>Uttarakhand/THDC</t>
  </si>
  <si>
    <t>Naitwar Mori                    2x30=60 MW</t>
  </si>
  <si>
    <t>U-1 to U-2</t>
  </si>
  <si>
    <t>Uttarakhand/SJVNL</t>
  </si>
  <si>
    <t>State Sector</t>
  </si>
  <si>
    <t>Pallivasal                       2x30= 60 MW</t>
  </si>
  <si>
    <t>Kerala/ KSEB Ltd.</t>
  </si>
  <si>
    <t>Thottiyar                       1x30+1x10= 40 MW</t>
  </si>
  <si>
    <t>Private Sector</t>
  </si>
  <si>
    <t>Pinapuram  4x240+2x120</t>
  </si>
  <si>
    <t>U-1 to U-3</t>
  </si>
  <si>
    <t>Andhra Pradesh/Greenko</t>
  </si>
  <si>
    <t>Total (CS+SS+PS)</t>
  </si>
  <si>
    <t>FY: 2024-25</t>
  </si>
  <si>
    <t>Vishnugad Pipalkoti   4x111= 444 MW</t>
  </si>
  <si>
    <t>Rangit-IV                       3x40= 120 MW</t>
  </si>
  <si>
    <t>U-1 to    U-3</t>
  </si>
  <si>
    <t>Sikkim/NHPC Ltd.</t>
  </si>
  <si>
    <t xml:space="preserve">Tapovan Vishnugad       4x130=520 MW </t>
  </si>
  <si>
    <t>Uttarakhand /NTPC</t>
  </si>
  <si>
    <t>Parbati-II                  4x200=800 MW</t>
  </si>
  <si>
    <t>Himachal Pradesh/ NHPC</t>
  </si>
  <si>
    <t>Kundah Pumped Storage
(Phase-I, Phase-II &amp; Phase-III)   4x125=500 MW</t>
  </si>
  <si>
    <t>Tamil Nadu/TANGEDCO</t>
  </si>
  <si>
    <t>Polavaram                    12x80= 960 MW</t>
  </si>
  <si>
    <t>Andhra Pradesh/ Polavaram Project Authority</t>
  </si>
  <si>
    <t>Lower Kopili      2x55+2x2.5+1x5=120 MW</t>
  </si>
  <si>
    <t>U-1 to    U-5</t>
  </si>
  <si>
    <t>Assam/APGCL</t>
  </si>
  <si>
    <t>Shahpurkandi 3x33+3x33+1x8= 206 MW</t>
  </si>
  <si>
    <t>U-1 to U-7</t>
  </si>
  <si>
    <t>Punjab/Irr. Deptt. &amp; PSPCL</t>
  </si>
  <si>
    <t>Parnai                      3x12.5= 37.5 MW</t>
  </si>
  <si>
    <t>Jammu &amp; Kashmir/JKSPDC</t>
  </si>
  <si>
    <t>Uhl-III                3x33.33=100 MW</t>
  </si>
  <si>
    <t>Himachal Pradesh/ BVPCL</t>
  </si>
  <si>
    <t>Tidong-I                    3x50= 150 MW</t>
  </si>
  <si>
    <t xml:space="preserve">U-1 to U-3 </t>
  </si>
  <si>
    <t>Himachal Pradesh/M/s Statkraft India Pvt. Ltd.</t>
  </si>
  <si>
    <t>FY: 2025-26</t>
  </si>
  <si>
    <t>Kiru              4x156=624 MW</t>
  </si>
  <si>
    <t>Jammu &amp; Kashmir/CVPPL</t>
  </si>
  <si>
    <t>Luhri-I                       2x80+2x25= 210MW</t>
  </si>
  <si>
    <t>U-1 to    U-4</t>
  </si>
  <si>
    <t>Himachal Pradesh/SJVN</t>
  </si>
  <si>
    <t>Dhaulasidh                  2x33=66 MW</t>
  </si>
  <si>
    <t>U-1 to    U-2</t>
  </si>
  <si>
    <t>Pakal Dul                   4x250= 1000 MW</t>
  </si>
  <si>
    <t>Teesta- VI                4x125= 500 MW</t>
  </si>
  <si>
    <t>Sikkim/NHPC</t>
  </si>
  <si>
    <t>U-5 to U-12</t>
  </si>
  <si>
    <t>Kutehr                        3x80=240 MW</t>
  </si>
  <si>
    <t>Himachal Pradesh/JSW Energy</t>
  </si>
  <si>
    <t>FY: 2026-27</t>
  </si>
  <si>
    <t>Kwar              4x135=540 MW</t>
  </si>
  <si>
    <t>Ratle         4x205+1x30= 850 MW</t>
  </si>
  <si>
    <t>Jammu &amp; Kashmir/ NHPC</t>
  </si>
  <si>
    <t>Rammam - III  3x40=120 MW</t>
  </si>
  <si>
    <t>West Bengal/ NTPC Ltd.</t>
  </si>
  <si>
    <t>Shongtong Karcham       3x150= 450 MW</t>
  </si>
  <si>
    <t>Himachal Pradesh/HPPCL</t>
  </si>
  <si>
    <t>Mankulam                     2x20= 40 MW</t>
  </si>
  <si>
    <t>Total (CS+SS)</t>
  </si>
  <si>
    <t>FY: 2027-28</t>
  </si>
  <si>
    <t>Sunni Dam              4x73+1x73+1x17=382 MW</t>
  </si>
  <si>
    <t>U-1 to U-6</t>
  </si>
  <si>
    <t>Himachal Pradesh/SJVNL</t>
  </si>
  <si>
    <t>Chanju-III       3x16= 48 MW</t>
  </si>
  <si>
    <t>FY: 2028-29</t>
  </si>
  <si>
    <t>Lakhwar Multipurpose Project (3x100=300 MW)</t>
  </si>
  <si>
    <t>Uttarakhand/UJVNL</t>
  </si>
  <si>
    <t xml:space="preserve">Total </t>
  </si>
  <si>
    <t>FY: 2031-32</t>
  </si>
  <si>
    <t>Dibang
Multipurpose Project 240x12=2880</t>
  </si>
  <si>
    <t>U-1 to U-12</t>
  </si>
  <si>
    <t>Stalled HEPs</t>
  </si>
  <si>
    <t>1*</t>
  </si>
  <si>
    <t>Lata Tapovan 3X57=171 MW</t>
  </si>
  <si>
    <t>Uttarakhand/NTPC</t>
  </si>
  <si>
    <t>2*</t>
  </si>
  <si>
    <t>Koyna Left Bank 2X40=80 MW</t>
  </si>
  <si>
    <t>Maharashtra/WRD</t>
  </si>
  <si>
    <t>3*</t>
  </si>
  <si>
    <t>Lower Kalnai 2X24=48 MW</t>
  </si>
  <si>
    <t xml:space="preserve">Jammu &amp; Kashmir/JKSPDC </t>
  </si>
  <si>
    <t>4*</t>
  </si>
  <si>
    <t>Tangnu Romai  2X22=44 MW</t>
  </si>
  <si>
    <t>Himachal Pradesh/TRPG</t>
  </si>
  <si>
    <t>5*</t>
  </si>
  <si>
    <t>Maheshwar  10X40=400 MW</t>
  </si>
  <si>
    <t>U-1 to U-10</t>
  </si>
  <si>
    <t xml:space="preserve">Madhya Pradesh/SMHPCL </t>
  </si>
  <si>
    <t>6*</t>
  </si>
  <si>
    <t>Bhasmey 2X25.5=51 MW</t>
  </si>
  <si>
    <t>Sikkim/Gati Infrastructure</t>
  </si>
  <si>
    <t>7*</t>
  </si>
  <si>
    <t>Rangit-II  2X33=66 MW</t>
  </si>
  <si>
    <t>Sikkim/Sikkim Hydro</t>
  </si>
  <si>
    <t>8*</t>
  </si>
  <si>
    <t>Phata Byung   2X38=76 MW</t>
  </si>
  <si>
    <t>Uttarakhand/ LANCO</t>
  </si>
  <si>
    <t>9*</t>
  </si>
  <si>
    <t>Panan      4X75=300 MW</t>
  </si>
  <si>
    <t>Sikkim/Himagiri</t>
  </si>
  <si>
    <t>* Construction is presently held up</t>
  </si>
  <si>
    <t>SUMMARY</t>
  </si>
  <si>
    <t xml:space="preserve">Stalled </t>
  </si>
  <si>
    <t>Total</t>
  </si>
  <si>
    <t>Sector</t>
  </si>
  <si>
    <t>2023-24</t>
  </si>
  <si>
    <t>2024-25</t>
  </si>
  <si>
    <t>2025-26</t>
  </si>
  <si>
    <t>2026-27</t>
  </si>
  <si>
    <t>2027-28</t>
  </si>
  <si>
    <t>2028-29</t>
  </si>
  <si>
    <t>2031-32</t>
  </si>
  <si>
    <t>MW</t>
  </si>
  <si>
    <t>Nos.</t>
  </si>
  <si>
    <t>3#</t>
  </si>
  <si>
    <t>5#</t>
  </si>
  <si>
    <t>2#</t>
  </si>
  <si>
    <t>Tentative Year-wise Hydro Capacity Addition for the period 2023-24 till 2031-32</t>
  </si>
  <si>
    <t>Lower Sileru Extension (APGENCO)</t>
  </si>
  <si>
    <t>Andhra Pradesh/ APGENCO</t>
  </si>
  <si>
    <t>Note:-Presently 42 no. of hydro electric project (above 25 MW) totaling to 18033.5 MW are under implementation (CS-18 nos.(12287 MW),SS-15 nos.(3219.5 MW),PS-9 nos. (2527 MW)). Out of these,32 no. HEPs totaling to 16797.5 MW are under active  construction (CS – 17 nos. (12116 MW), SS – 13 nos. (3091.5 MW), PS – 3 nos. (1590 MW) and 9 no. HEPs totaling to 1236 MW are presently stalled.</t>
  </si>
  <si>
    <t>Grand Total (Active)</t>
  </si>
  <si>
    <t>Grand Total (Active+Stalled)</t>
  </si>
  <si>
    <t>4#</t>
  </si>
  <si>
    <t>#Polavaram,Subansiri Lower HEP are bifurcated for benefits during more than one year.</t>
  </si>
  <si>
    <t>U-3 to U-6</t>
  </si>
  <si>
    <t>9#</t>
  </si>
  <si>
    <t>U-7 to U-8</t>
  </si>
  <si>
    <t>11#</t>
  </si>
  <si>
    <t>S&amp;I</t>
  </si>
  <si>
    <t>PSP</t>
  </si>
  <si>
    <t>Andhra Pradesh</t>
  </si>
  <si>
    <t>Odisha</t>
  </si>
  <si>
    <t>Maharashtra</t>
  </si>
  <si>
    <t>Karnataka</t>
  </si>
  <si>
    <t>Madhya Pradesh</t>
  </si>
  <si>
    <t>Indravati</t>
  </si>
  <si>
    <t xml:space="preserve">Upper Indravati </t>
  </si>
  <si>
    <t>UR-Off-Stream LR- Penna river</t>
  </si>
  <si>
    <t>OWK</t>
  </si>
  <si>
    <t xml:space="preserve">UR-Off-Stream LR-Off-Stream </t>
  </si>
  <si>
    <t>Somasila</t>
  </si>
  <si>
    <t>Concurred</t>
  </si>
  <si>
    <t>Subarnarekha</t>
  </si>
  <si>
    <t>West Bengal</t>
  </si>
  <si>
    <t>Turga</t>
  </si>
  <si>
    <t>Year - 2029-30</t>
  </si>
  <si>
    <t>Godavari</t>
  </si>
  <si>
    <t>Sileru</t>
  </si>
  <si>
    <t>Upper Sileru</t>
  </si>
  <si>
    <t>Year - 2028-29</t>
  </si>
  <si>
    <t>Off-River Closed Loop</t>
  </si>
  <si>
    <t>Singanamala</t>
  </si>
  <si>
    <t>LR- Penna river</t>
  </si>
  <si>
    <t>Gandikota</t>
  </si>
  <si>
    <t>LR-Silli Nallah, tributary of Sipu river in West Banas Basin</t>
  </si>
  <si>
    <t>Rajasthan</t>
  </si>
  <si>
    <t>Sirohi</t>
  </si>
  <si>
    <t>Under Construction</t>
  </si>
  <si>
    <t>Krishna</t>
  </si>
  <si>
    <t>Koyna</t>
  </si>
  <si>
    <t>Year - 2027-28</t>
  </si>
  <si>
    <t>LR-Chitravathi</t>
  </si>
  <si>
    <t xml:space="preserve">Chitravathi </t>
  </si>
  <si>
    <t xml:space="preserve">Sukhpura Off-Stream </t>
  </si>
  <si>
    <t xml:space="preserve"> LR-Malaprabha</t>
  </si>
  <si>
    <t>Saundatti PSP</t>
  </si>
  <si>
    <t>LR-Chambal</t>
  </si>
  <si>
    <t>MP 30 Gandhi Sagar</t>
  </si>
  <si>
    <t>Shahpur</t>
  </si>
  <si>
    <t>Year - 2026-27</t>
  </si>
  <si>
    <t>Cauvery</t>
  </si>
  <si>
    <t>Kundah/Bhavani</t>
  </si>
  <si>
    <t>Tamilnadu</t>
  </si>
  <si>
    <t>Kundah PSP PhI,II &amp; III</t>
  </si>
  <si>
    <t>Pennar</t>
  </si>
  <si>
    <t xml:space="preserve">Pinnapuram </t>
  </si>
  <si>
    <t>Ganga</t>
  </si>
  <si>
    <t>Bhagirathi</t>
  </si>
  <si>
    <t>Uttarakhand</t>
  </si>
  <si>
    <t xml:space="preserve">Tehri PSS </t>
  </si>
  <si>
    <t>Year - 2024-25</t>
  </si>
  <si>
    <t>Stage</t>
  </si>
  <si>
    <t>Type</t>
  </si>
  <si>
    <t>IC (MW)</t>
  </si>
  <si>
    <t>River Basin</t>
  </si>
  <si>
    <t>River</t>
  </si>
  <si>
    <t>State</t>
  </si>
  <si>
    <t>S.No.</t>
  </si>
  <si>
    <t>Private</t>
  </si>
  <si>
    <t>Uri-I Stage-II</t>
  </si>
  <si>
    <t>J &amp; K</t>
  </si>
  <si>
    <t>Jhelum</t>
  </si>
  <si>
    <t>RoR</t>
  </si>
  <si>
    <t>Central</t>
  </si>
  <si>
    <t xml:space="preserve">New Ganderwal </t>
  </si>
  <si>
    <t xml:space="preserve">Nafra </t>
  </si>
  <si>
    <t>Arunachal Pradesh</t>
  </si>
  <si>
    <t>Bichom (Kameng)</t>
  </si>
  <si>
    <t>Kameng</t>
  </si>
  <si>
    <t>ROR</t>
  </si>
  <si>
    <t>Deothal Chanju</t>
  </si>
  <si>
    <t>Himachal Pradesh</t>
  </si>
  <si>
    <t>Chanju nallah</t>
  </si>
  <si>
    <t>Ravi</t>
  </si>
  <si>
    <t>Tato-I</t>
  </si>
  <si>
    <t>Yarjep</t>
  </si>
  <si>
    <t>Siang</t>
  </si>
  <si>
    <t>Heo</t>
  </si>
  <si>
    <t>Wah Umiam Stage-III (Mawphu stage-II)</t>
  </si>
  <si>
    <t>Meghalaya</t>
  </si>
  <si>
    <t>ROR (P)</t>
  </si>
  <si>
    <t>Kirthai-II</t>
  </si>
  <si>
    <t>Chenab</t>
  </si>
  <si>
    <t>Dugar</t>
  </si>
  <si>
    <t>Dulhasti Stage-II</t>
  </si>
  <si>
    <t>Teesta Intermediate</t>
  </si>
  <si>
    <t>Teesta</t>
  </si>
  <si>
    <t xml:space="preserve">S&amp;I </t>
  </si>
  <si>
    <t>Dikhu</t>
  </si>
  <si>
    <t>Nagaland</t>
  </si>
  <si>
    <t>Thana Plaun</t>
  </si>
  <si>
    <t>Talong Londa</t>
  </si>
  <si>
    <t>Sikkim</t>
  </si>
  <si>
    <t>Etalin</t>
  </si>
  <si>
    <t>Myntdu</t>
  </si>
  <si>
    <t>Grand Total</t>
  </si>
  <si>
    <t>Year - 2023-24</t>
  </si>
  <si>
    <t>Year - 2025-26</t>
  </si>
  <si>
    <t>Center</t>
  </si>
  <si>
    <t>Active</t>
  </si>
  <si>
    <t>Stalled</t>
  </si>
  <si>
    <t>As on 31.10.23</t>
  </si>
  <si>
    <t>Conventional</t>
  </si>
  <si>
    <t>Pumped Storage Plant</t>
  </si>
  <si>
    <t>Sub-Total (Conv.)</t>
  </si>
  <si>
    <t>Sub-Total (PSP)</t>
  </si>
  <si>
    <t>2029-30</t>
  </si>
  <si>
    <t>Sub total :2023-24 to 2029-30</t>
  </si>
  <si>
    <t>2030-31</t>
  </si>
  <si>
    <t>Sub total :2030-31 to 2031-32</t>
  </si>
  <si>
    <t>Total :2023-24 to 2031-32</t>
  </si>
  <si>
    <t>S. No</t>
  </si>
  <si>
    <t>Name of Scheme</t>
  </si>
  <si>
    <t>State/UT</t>
  </si>
  <si>
    <t>Developer</t>
  </si>
  <si>
    <t>Installed Capacity (MW)</t>
  </si>
  <si>
    <t>Date of CEA concurrence/ appraisal</t>
  </si>
  <si>
    <t>CATEGORY-I: Pending due to Environment and Forest Clearance issues</t>
  </si>
  <si>
    <r>
      <t>(a)</t>
    </r>
    <r>
      <rPr>
        <b/>
        <sz val="7"/>
        <rFont val="Times New Roman"/>
        <family val="1"/>
      </rPr>
      <t xml:space="preserve">  </t>
    </r>
    <r>
      <rPr>
        <b/>
        <sz val="10"/>
        <rFont val="Arial"/>
        <family val="2"/>
      </rPr>
      <t>Environment Clearance received and Forest Clearance yet to be obtained</t>
    </r>
  </si>
  <si>
    <t>Teesta St-IV</t>
  </si>
  <si>
    <t>NHPC</t>
  </si>
  <si>
    <t>13.05.10</t>
  </si>
  <si>
    <t xml:space="preserve">Tawang St-I </t>
  </si>
  <si>
    <t>10.10.11</t>
  </si>
  <si>
    <t>Tawang St-II</t>
  </si>
  <si>
    <t>22.09.11</t>
  </si>
  <si>
    <t>Wah-Umiam Stage-III</t>
  </si>
  <si>
    <t>NEEPCO</t>
  </si>
  <si>
    <t>26.07.21</t>
  </si>
  <si>
    <t>HPPCL</t>
  </si>
  <si>
    <t>07.09.21</t>
  </si>
  <si>
    <t>J&amp;K</t>
  </si>
  <si>
    <t>JV</t>
  </si>
  <si>
    <t>CVPPL</t>
  </si>
  <si>
    <t>14.06.19</t>
  </si>
  <si>
    <t>Sawalkot</t>
  </si>
  <si>
    <t>18.04.18</t>
  </si>
  <si>
    <t>26.04.22</t>
  </si>
  <si>
    <t>28.07.15</t>
  </si>
  <si>
    <t>28.10.15</t>
  </si>
  <si>
    <t>Tato-II</t>
  </si>
  <si>
    <t>22.05.12</t>
  </si>
  <si>
    <t>SJVNL</t>
  </si>
  <si>
    <t>12.07.13</t>
  </si>
  <si>
    <t>Sub Total</t>
  </si>
  <si>
    <r>
      <t>(b)</t>
    </r>
    <r>
      <rPr>
        <b/>
        <sz val="7"/>
        <rFont val="Times New Roman"/>
        <family val="1"/>
      </rPr>
      <t xml:space="preserve">   </t>
    </r>
    <r>
      <rPr>
        <b/>
        <u/>
        <sz val="10"/>
        <rFont val="Arial"/>
        <family val="2"/>
      </rPr>
      <t>Both Environment and Forest Clearance yet to be obtained</t>
    </r>
  </si>
  <si>
    <t>Hirong</t>
  </si>
  <si>
    <t>10.04.13</t>
  </si>
  <si>
    <t>Naying</t>
  </si>
  <si>
    <t>11.09.13</t>
  </si>
  <si>
    <t>07.03.23</t>
  </si>
  <si>
    <t>APGENCO</t>
  </si>
  <si>
    <t>13.06.23</t>
  </si>
  <si>
    <t>Attunli</t>
  </si>
  <si>
    <t>SJVN</t>
  </si>
  <si>
    <t>02.07.18</t>
  </si>
  <si>
    <t>NMPPL</t>
  </si>
  <si>
    <t>31.03.14</t>
  </si>
  <si>
    <t>(c) Environment and Forest Clearance Subjudice</t>
  </si>
  <si>
    <t>Kotlibhel Stage-IA</t>
  </si>
  <si>
    <t>03.10.06</t>
  </si>
  <si>
    <t>Kotlibhel Stage-IB</t>
  </si>
  <si>
    <t>Stage-IB</t>
  </si>
  <si>
    <t>31.10.06</t>
  </si>
  <si>
    <t>Alaknanda</t>
  </si>
  <si>
    <t>GMRL</t>
  </si>
  <si>
    <t>08.08.08</t>
  </si>
  <si>
    <t>Sub total</t>
  </si>
  <si>
    <t>Total (pending for E&amp;F clearance)</t>
  </si>
  <si>
    <t>CATEGORY-II: Environment and Forest Clearance accorded and pending due to other reasons</t>
  </si>
  <si>
    <t>New Ganderwal</t>
  </si>
  <si>
    <t>JKSPDC</t>
  </si>
  <si>
    <t>10.06.14</t>
  </si>
  <si>
    <t>Turga Pumped Storage Project</t>
  </si>
  <si>
    <t>WBSPCL</t>
  </si>
  <si>
    <t>05.10.16</t>
  </si>
  <si>
    <t>Nafra</t>
  </si>
  <si>
    <t>11.02.11</t>
  </si>
  <si>
    <t>Total (pending for other reasons)</t>
  </si>
  <si>
    <t>CATEGORY-III: MoU/ MoA/ Implementation agreement cancelled/ terminated</t>
  </si>
  <si>
    <t>Chhatru</t>
  </si>
  <si>
    <t>DSIL</t>
  </si>
  <si>
    <t>15.01.15</t>
  </si>
  <si>
    <t>Miyar</t>
  </si>
  <si>
    <t>NTPC</t>
  </si>
  <si>
    <t>07.02.13</t>
  </si>
  <si>
    <t>Subtotal (MoU cancelled)</t>
  </si>
  <si>
    <t>CATEGORY- IV: Validity of concurrence expired</t>
  </si>
  <si>
    <t>Lower Siang</t>
  </si>
  <si>
    <t>JAVL</t>
  </si>
  <si>
    <t>16.02.10</t>
  </si>
  <si>
    <t xml:space="preserve">Demwe Lower  </t>
  </si>
  <si>
    <t>ADPL</t>
  </si>
  <si>
    <t>20.11.09</t>
  </si>
  <si>
    <t>Kalai-II</t>
  </si>
  <si>
    <t>Kalai PPL</t>
  </si>
  <si>
    <t>27.03.15</t>
  </si>
  <si>
    <t>GMR</t>
  </si>
  <si>
    <t>16.08.13</t>
  </si>
  <si>
    <t>Subtotal (Concurrence expired)</t>
  </si>
  <si>
    <t>Hydroelectric Projects allotted for development on which Survey &amp; Investigation is held up</t>
  </si>
  <si>
    <t>Sl. No.</t>
  </si>
  <si>
    <t>Scheme</t>
  </si>
  <si>
    <t>Basin/River</t>
  </si>
  <si>
    <t>District</t>
  </si>
  <si>
    <t>Installed Capacity 
(MW)</t>
  </si>
  <si>
    <t>Agency</t>
  </si>
  <si>
    <t>Date of Allotment/ MoA</t>
  </si>
  <si>
    <t>Status</t>
  </si>
  <si>
    <t>Jammu &amp; Kashmir</t>
  </si>
  <si>
    <t>Shamnot</t>
  </si>
  <si>
    <t>Doda</t>
  </si>
  <si>
    <t>JKSPDCL</t>
  </si>
  <si>
    <t>-</t>
  </si>
  <si>
    <t>S&amp;I held up as the project will submerge National Highway.</t>
  </si>
  <si>
    <t>Total (J&amp;K)</t>
  </si>
  <si>
    <t>Khab</t>
  </si>
  <si>
    <t>Sutluj</t>
  </si>
  <si>
    <t>Kinnaur</t>
  </si>
  <si>
    <t>22.09.2009</t>
  </si>
  <si>
    <t>Govt. of HP has confirmed the TWL of Upstream project i.e. Yangthang Khab and FRL of Downstream project Jhangi Thopan vide letter dated 15.06.2017. Accordingly a revised PFR for Khab HEP is being prepared considering the scheme to be single stage RoR and considering the virgin stretch of river as per MoEF&amp;CC guidelines.</t>
  </si>
  <si>
    <t>Gyspa Dam</t>
  </si>
  <si>
    <t>Bhaga</t>
  </si>
  <si>
    <t>Lahaul &amp; Spiti</t>
  </si>
  <si>
    <t>S&amp;I held up due to sustained opposition from local people.</t>
  </si>
  <si>
    <t>Sumte Kothang</t>
  </si>
  <si>
    <t>Spiti</t>
  </si>
  <si>
    <t>Reliance Power Ltd. (M/s Sumte Kothang HPPL)</t>
  </si>
  <si>
    <t>31.12.2012</t>
  </si>
  <si>
    <r>
      <t xml:space="preserve">S&amp;I held up due to opposition from locals and NGOs. </t>
    </r>
    <r>
      <rPr>
        <b/>
        <sz val="11"/>
        <rFont val="Bookman Old Style"/>
        <family val="1"/>
      </rPr>
      <t>Project stands terminated on 28.07.2017.</t>
    </r>
  </si>
  <si>
    <t>Opposition from locals/ NGOs.        Project is  likely to  cost less than Rs. 1000 Crores - DPR to be submitted to State Govt.  for approval</t>
  </si>
  <si>
    <t>Lara Sumta</t>
  </si>
  <si>
    <t>Reliance Power Ltd. (M/s Lara Sumte HPPL)</t>
  </si>
  <si>
    <t>Opposition from locals/ NGOs.        Project is  likely to cost less than Rs. 1000 Crores - DPR to be submitted to State Govt.  for approval</t>
  </si>
  <si>
    <t>Nakhtan (Parbati-I)</t>
  </si>
  <si>
    <t>Parbati</t>
  </si>
  <si>
    <t>Kullu</t>
  </si>
  <si>
    <t>22.09.2011</t>
  </si>
  <si>
    <t>Request of HPPCL for monitoring of Nakthan HEP to be put on hold received on 31.12.18 on account of CEIA study of Beas Basin &amp; Hearing of court case on regular basis.</t>
  </si>
  <si>
    <t>Jangi Thopan Powari HEP</t>
  </si>
  <si>
    <t>Satluj</t>
  </si>
  <si>
    <t>SJVN Ltd.</t>
  </si>
  <si>
    <t>25.09.2019</t>
  </si>
  <si>
    <t>Pre-DPR Chapters returned after there is no progress in the S&amp;I activities by the developer</t>
  </si>
  <si>
    <t>Tidong-II</t>
  </si>
  <si>
    <t>Tidong</t>
  </si>
  <si>
    <t>Tidong Hydro Power Ltd.</t>
  </si>
  <si>
    <t>20.01.2012</t>
  </si>
  <si>
    <t>S&amp;I is held up due to local public agitation &amp; there is no progress in the S&amp;I activities of the project for a long time.</t>
  </si>
  <si>
    <t>Total (Himachal Pradesh)</t>
  </si>
  <si>
    <t xml:space="preserve">Chunger - Chal </t>
  </si>
  <si>
    <t>Dhauliganga</t>
  </si>
  <si>
    <t>Pithoragarh</t>
  </si>
  <si>
    <t>21.11.2005</t>
  </si>
  <si>
    <t>S&amp;I  was held up due to MoEF Clearance. Project in Askot wild life Sanctuary. PCCF (Wildlife) and Chief Warden Wildlife, Dehradun has since granted permission for S&amp;I on 17.05.2016.
NHPC vide letter dated 09.04.2018 intimated GoUK that it is not presently prudent to proceed further with implementation of Chungar Chal HE Project. State Govt. has requested NHPC to inform about their final decision on the project.</t>
  </si>
  <si>
    <t>Garba Tawaghat</t>
  </si>
  <si>
    <t>MahaKali</t>
  </si>
  <si>
    <t xml:space="preserve">MoEF&amp;CC haas issued draft notification on 29.01.2019 regarding proposed ESZ of Askot Wildlife Sancutary. Publication of final notification of boundaries is still awaited.                     Being located on Mahakali River, the project would need to be developed jointly with Nepal under the provision of Mahakali Treaty. 
                                                   </t>
  </si>
  <si>
    <t>Devsari HEP</t>
  </si>
  <si>
    <t>Pinder</t>
  </si>
  <si>
    <t>Chamoli</t>
  </si>
  <si>
    <t xml:space="preserve">Nov., 2005 </t>
  </si>
  <si>
    <t>Tamak Lata</t>
  </si>
  <si>
    <t>UJVNL</t>
  </si>
  <si>
    <t>09.12.2004</t>
  </si>
  <si>
    <r>
      <t xml:space="preserve">Project </t>
    </r>
    <r>
      <rPr>
        <b/>
        <sz val="11"/>
        <rFont val="Bookman Old Style"/>
        <family val="1"/>
      </rPr>
      <t>included</t>
    </r>
    <r>
      <rPr>
        <sz val="11"/>
        <rFont val="Bookman Old Style"/>
        <family val="1"/>
      </rPr>
      <t xml:space="preserve"> </t>
    </r>
    <r>
      <rPr>
        <b/>
        <sz val="11"/>
        <rFont val="Bookman Old Style"/>
        <family val="1"/>
      </rPr>
      <t xml:space="preserve">in the list of 24 HE peroject </t>
    </r>
    <r>
      <rPr>
        <sz val="11"/>
        <rFont val="Bookman Old Style"/>
        <family val="1"/>
      </rPr>
      <t>named in PIL under consideration by Hon'ble Supreme Court.</t>
    </r>
  </si>
  <si>
    <t>Total (Uttarakhand)</t>
  </si>
  <si>
    <t>Subansiri Upper</t>
  </si>
  <si>
    <t>Singit</t>
  </si>
  <si>
    <t>Ar. Pradesh</t>
  </si>
  <si>
    <t xml:space="preserve">Upper Subansiri </t>
  </si>
  <si>
    <t>KSK Energy Ventures Ltd</t>
  </si>
  <si>
    <t>18.03.2010</t>
  </si>
  <si>
    <t>Pauk</t>
  </si>
  <si>
    <t>West Siang</t>
  </si>
  <si>
    <t>Velcan Energy Pvt Ltd</t>
  </si>
  <si>
    <t>30.06.2007    (rev MOA-31.07.09)</t>
  </si>
  <si>
    <t xml:space="preserve">S&amp;I held up due to land disputes between clans and law &amp; order problem. </t>
  </si>
  <si>
    <t>Total (Ar. Pradesh)</t>
  </si>
  <si>
    <t>Kynshi-II</t>
  </si>
  <si>
    <t>Kynshi</t>
  </si>
  <si>
    <t>Meghayala</t>
  </si>
  <si>
    <t>West Khasi Hills</t>
  </si>
  <si>
    <t>GoMe &amp; Jaiprakash Power Venture Ltd. (JV)</t>
  </si>
  <si>
    <t>11.12.2007</t>
  </si>
  <si>
    <r>
      <t xml:space="preserve">S&amp;I held up on account of non-finalisation of dam location/height due to deposit of Uranium. I.C. revised to 325 MW. </t>
    </r>
    <r>
      <rPr>
        <b/>
        <sz val="11"/>
        <rFont val="Bookman Old Style"/>
        <family val="1"/>
      </rPr>
      <t>GoMe informed vide their letter dated 28.11.2019 that project has been kept in abeyance since 2012 due to presence of Uranium deposits within the Dam &amp; Reservoir areas of the project.</t>
    </r>
  </si>
  <si>
    <t>Selim</t>
  </si>
  <si>
    <t>East &amp; West Jaintia Hills</t>
  </si>
  <si>
    <t>MePGCL</t>
  </si>
  <si>
    <t xml:space="preserve"> </t>
  </si>
  <si>
    <r>
      <t xml:space="preserve">S&amp;I held up due to irregular allocation/release of funds, the hostile terrain, non and non-availability of geologists from GSI, India. </t>
    </r>
    <r>
      <rPr>
        <b/>
        <sz val="11"/>
        <rFont val="Bookman Old Style"/>
        <family val="1"/>
      </rPr>
      <t xml:space="preserve">MePGCL vide their letter dated 01.11.2019 informed that installed capacity is likely to be 60 MW. </t>
    </r>
    <r>
      <rPr>
        <sz val="11"/>
        <rFont val="Bookman Old Style"/>
        <family val="1"/>
      </rPr>
      <t>Report on Site Specific Design Earthquake Parameters submitted to CWC on 30.11.21 by developer.</t>
    </r>
  </si>
  <si>
    <t>Total (Meghalaya)</t>
  </si>
  <si>
    <t>Kalez khola</t>
  </si>
  <si>
    <t>Kalez Khola</t>
  </si>
  <si>
    <t>West Sikkim</t>
  </si>
  <si>
    <t>CWC</t>
  </si>
  <si>
    <t>12.2.2007</t>
  </si>
  <si>
    <t>Due to objection raised by local people against Topographical Survey.</t>
  </si>
  <si>
    <t>Suntaleytar</t>
  </si>
  <si>
    <t>Rangpo Chu</t>
  </si>
  <si>
    <t>East Sikkim</t>
  </si>
  <si>
    <t>Hindustan Electric Power Ltd.</t>
  </si>
  <si>
    <t>LOI date 23.02.12</t>
  </si>
  <si>
    <t>S&amp;I to be taken up after finalization of MOA.</t>
  </si>
  <si>
    <t>Teesta Low Dam I&amp;II</t>
  </si>
  <si>
    <t>Badi Rangit</t>
  </si>
  <si>
    <t>Darjiling</t>
  </si>
  <si>
    <t>NHPC Ltd.</t>
  </si>
  <si>
    <t>03.07.2015</t>
  </si>
  <si>
    <t xml:space="preserve">Salki </t>
  </si>
  <si>
    <t>Salki</t>
  </si>
  <si>
    <t>Boudh</t>
  </si>
  <si>
    <t>OHPCL</t>
  </si>
  <si>
    <t>Project shifted to S&amp;I held up as no progress in the S&amp;I activities of project reported by developer.</t>
  </si>
  <si>
    <t>Kharag</t>
  </si>
  <si>
    <t>Kandhmal</t>
  </si>
  <si>
    <t>Tamil Nadu</t>
  </si>
  <si>
    <t>TANGEDCO</t>
  </si>
  <si>
    <t>Kodayar PSP</t>
  </si>
  <si>
    <t>Kodayar</t>
  </si>
  <si>
    <t>Kanyakumari</t>
  </si>
  <si>
    <t>Total (Tamil Nadu)</t>
  </si>
  <si>
    <t>Kurukutti</t>
  </si>
  <si>
    <t>UR-Minor nallah draining into Boduru Gedda river, LR-Boduru Gedda river</t>
  </si>
  <si>
    <t>Vizianagaram</t>
  </si>
  <si>
    <t xml:space="preserve">Adani Green Energy Ltd. </t>
  </si>
  <si>
    <t>29.06.2022</t>
  </si>
  <si>
    <t>Project site (partly) falls within the disputed boundary between Govt. of Andhra Pradesh and Govt. of Odisha. Drilling Held up.</t>
  </si>
  <si>
    <t>Karrivalasa</t>
  </si>
  <si>
    <t>Total (Andhra Pradesh)</t>
  </si>
  <si>
    <t>U-1 to U-2 (Stalled)</t>
  </si>
  <si>
    <t>Sub-Total (2023-30)</t>
  </si>
  <si>
    <t>U-1 to    U-2 (Stalled)</t>
  </si>
  <si>
    <t>U-1 to U-10 (Stalled)</t>
  </si>
  <si>
    <t>U-1 to U-3 (Stalled)</t>
  </si>
  <si>
    <t>U-1 to U-4 (Stalled)</t>
  </si>
  <si>
    <t>Presently Stalled</t>
  </si>
  <si>
    <t>Candidate (Under S&amp;I Canditate)</t>
  </si>
  <si>
    <t>Total( Conventional + PSP)</t>
  </si>
  <si>
    <t>Under    Active Construction</t>
  </si>
  <si>
    <t>Grand  Total</t>
  </si>
  <si>
    <t>Concurred by CEA and yet to be taken up for Construction(Conventional HEPs)</t>
  </si>
  <si>
    <t>Concurred by CEA and yet to be taken up for Construction(PSPs)</t>
  </si>
  <si>
    <t>Under Construction (Stalled)</t>
  </si>
  <si>
    <t>Koyna Left Bank</t>
  </si>
  <si>
    <t>Concurred &amp; yet to be taken up for construction (Candidate)</t>
  </si>
  <si>
    <t>Annex-II</t>
  </si>
  <si>
    <t>Tandi  Rashil HEP</t>
  </si>
  <si>
    <t>30.09.2022</t>
  </si>
  <si>
    <t>Developer vide letter dt. 01.09.23 has informed that no significant progress has been made in S&amp;I work as locals have been resisting entry into project area since March,2022</t>
  </si>
  <si>
    <t>Luhri Stage-II</t>
  </si>
  <si>
    <t>Mandi &amp; Kullu</t>
  </si>
  <si>
    <t xml:space="preserve">SJVN vide letter dt. 01.09.23 informed that domain allotment is pending with GoHP and layout of the project could not be finalized. </t>
  </si>
  <si>
    <t>Sela Urthing</t>
  </si>
  <si>
    <t>S&amp;I held up due to MOJS is not in favour of consutruction of any other HEP in Ganga Basin</t>
  </si>
  <si>
    <t>Bokang Bailing</t>
  </si>
  <si>
    <t>THDC</t>
  </si>
  <si>
    <t>Naba HEP (ROR)</t>
  </si>
  <si>
    <t>Subansiri</t>
  </si>
  <si>
    <t>Upper Subansiri</t>
  </si>
  <si>
    <t>Naba Power Private Ltd.</t>
  </si>
  <si>
    <t>21.06.2010</t>
  </si>
  <si>
    <t>Project taken out of S&amp;I list till developer submit letter from GoAP regarding continuation of the project with the developer in view of MoP letter dt. 11.05.23</t>
  </si>
  <si>
    <t>Anjaw HEP (ROR)</t>
  </si>
  <si>
    <t>Lohit</t>
  </si>
  <si>
    <t>Anjaw</t>
  </si>
  <si>
    <t>Lohit Urja Pvt. Ltd.</t>
  </si>
  <si>
    <t>09.07.2007</t>
  </si>
  <si>
    <t>Total (All India)</t>
  </si>
  <si>
    <t>Note : following have been shifted to Balance Category from S&amp;I held up</t>
  </si>
  <si>
    <t>Earlier the project was alloted to KSK Energy Ventures Ltd. The Project has been allotted to NHPC in July 2023</t>
  </si>
  <si>
    <t xml:space="preserve">The project was alloted to NHPC. However,  withdrawal of consent for the project by Govt. of Sikkim on 30.01.2017. </t>
  </si>
  <si>
    <t>Pumped Storage Projects allotted for development on which Survey &amp; Investigation is held up</t>
  </si>
  <si>
    <t>Year - 2030-31</t>
  </si>
  <si>
    <t>Year - 2031-32</t>
  </si>
  <si>
    <t xml:space="preserve">Teesta St-IV </t>
  </si>
  <si>
    <t xml:space="preserve">Demwe Lower </t>
  </si>
  <si>
    <t>Luhit</t>
  </si>
  <si>
    <t>Sawalkote</t>
  </si>
  <si>
    <t>Grand-Total (2023-32)</t>
  </si>
  <si>
    <t>Upper Kolab</t>
  </si>
  <si>
    <t>Kolab</t>
  </si>
  <si>
    <t>Sharavathy PSP</t>
  </si>
  <si>
    <t>Sharavathy</t>
  </si>
  <si>
    <t>Lugu Pahar</t>
  </si>
  <si>
    <t>Jharkhand</t>
  </si>
  <si>
    <t>UR- Kairo Jharna Nala, LR across bokaro river</t>
  </si>
  <si>
    <t>Shirwata</t>
  </si>
  <si>
    <t>LR-Shirvata</t>
  </si>
  <si>
    <t>Indira Sagar Omkareshwar</t>
  </si>
  <si>
    <t>UR-ISP Reservoirr, LR-Omkareshwar Power Station reservior</t>
  </si>
  <si>
    <t>Narihalla</t>
  </si>
  <si>
    <t>UR-proposed on minor rivulet draining into Narihalla Reservoir , LR- as Narihalla Reservoir existing on Narihalla River</t>
  </si>
  <si>
    <t>Bhavali</t>
  </si>
  <si>
    <t xml:space="preserve">UR-downstream of Bhavali Dam LR-Ulhas  </t>
  </si>
  <si>
    <t>Raiwada</t>
  </si>
  <si>
    <t>UR-on a tabletop hill across a minor rivulet draining into a nallah , LR- across Sarada river</t>
  </si>
  <si>
    <t>Paidipalem East</t>
  </si>
  <si>
    <t>LR - new proposed draws water Paidipalem Balancing reservoir</t>
  </si>
  <si>
    <t>Paidipalem North</t>
  </si>
  <si>
    <t>Patgaon</t>
  </si>
  <si>
    <t>UR-existing Patgaon reservoir LR-on a nallah/ tributary of River Karli</t>
  </si>
  <si>
    <t>Tarali </t>
  </si>
  <si>
    <t>LR- Existing Tarali reservior</t>
  </si>
  <si>
    <t xml:space="preserve">Malshej Ghat Bhorande </t>
  </si>
  <si>
    <t>UR-on Minor nallah draining into Kukadi river LR-on Minor nallah draining Into Kalu river</t>
  </si>
  <si>
    <t>Balimela PSP</t>
  </si>
  <si>
    <t>LR- Karika Jhora stream, UR - Existing Reviservior</t>
  </si>
  <si>
    <t>UP01</t>
  </si>
  <si>
    <t>Uttar Pradesh</t>
  </si>
  <si>
    <t>Off-Stream LR-Off Stream</t>
  </si>
  <si>
    <t>Vempalli</t>
  </si>
  <si>
    <t>Kandhaura</t>
  </si>
  <si>
    <t>Sub-total (2023-30)</t>
  </si>
  <si>
    <t>List of active under construction Hydro projects (above 25 MW)- Year Wise</t>
  </si>
  <si>
    <t>Sub- total (Central):</t>
  </si>
  <si>
    <t>Sub- total (State):</t>
  </si>
  <si>
    <t>Sub- total (Private):</t>
  </si>
  <si>
    <t>List of Conventional HE Candidate Projects till 2031-32</t>
  </si>
  <si>
    <t>List of PSPs Candidate till 2031-32</t>
  </si>
  <si>
    <t>HYDRO CAPACITY ADDITION FROM THE YEAR 2023-32</t>
  </si>
  <si>
    <t>U-1 to U-8</t>
  </si>
  <si>
    <t>State-Wise PSPs</t>
  </si>
  <si>
    <t>Count of PSP</t>
  </si>
  <si>
    <t>Sum of IC (MW)</t>
  </si>
  <si>
    <t>Narihalla PSP</t>
  </si>
  <si>
    <t>Tarali</t>
  </si>
  <si>
    <t>Bhivpuri</t>
  </si>
  <si>
    <t>Saundatii Off Stream PSP Project</t>
  </si>
  <si>
    <t xml:space="preserve"> Karnataka</t>
  </si>
  <si>
    <t>Shahpur Off Stream PSP Project</t>
  </si>
  <si>
    <t>Musakhand Pumped Storage</t>
  </si>
  <si>
    <t>Sirohi PSP</t>
  </si>
  <si>
    <t>Bhavali PSP</t>
  </si>
  <si>
    <t>Shirawta</t>
  </si>
  <si>
    <t>UP01 Off Stream PSP Project</t>
  </si>
  <si>
    <t xml:space="preserve">Karnataka </t>
  </si>
  <si>
    <t>Upper Indravati Pumped Storage Project</t>
  </si>
  <si>
    <t xml:space="preserve">Paidipalem East </t>
  </si>
  <si>
    <t xml:space="preserve">Paidipalem North </t>
  </si>
  <si>
    <t>Pane PSP</t>
  </si>
  <si>
    <t>Owk</t>
  </si>
  <si>
    <t>Yaganti</t>
  </si>
  <si>
    <t>Kandhaura PSP</t>
  </si>
  <si>
    <t>Malshejghat Bhorende</t>
  </si>
  <si>
    <t xml:space="preserve">Kamalapadu </t>
  </si>
  <si>
    <t>Veerabali</t>
  </si>
  <si>
    <t>Year - 2032-33</t>
  </si>
  <si>
    <t>Warasgaon Warangi</t>
  </si>
  <si>
    <t>Andra Pradesh</t>
  </si>
  <si>
    <t>Maharastra</t>
  </si>
  <si>
    <t xml:space="preserve">Andhra Pradesh </t>
  </si>
  <si>
    <t>Sukhpura off Stream PSP Project</t>
  </si>
  <si>
    <t xml:space="preserve">Concurred </t>
  </si>
  <si>
    <t>Vempalli PSP</t>
  </si>
  <si>
    <t>Gujjili</t>
  </si>
  <si>
    <t>Chittamavalasa</t>
  </si>
  <si>
    <t xml:space="preserve">Under Construction </t>
  </si>
  <si>
    <t>Under Construction (U-1 to U-4)</t>
  </si>
  <si>
    <t>Under Construction (U-5 to U-12)</t>
  </si>
  <si>
    <t>Commisioning Year</t>
  </si>
  <si>
    <t>22.05.2014</t>
  </si>
  <si>
    <t>Mar'26</t>
  </si>
  <si>
    <t>Mar'25</t>
  </si>
  <si>
    <t>Dec'24</t>
  </si>
  <si>
    <t>Jun'24</t>
  </si>
  <si>
    <t>May'25</t>
  </si>
  <si>
    <t>Dec'25</t>
  </si>
  <si>
    <t>Oct'25</t>
  </si>
  <si>
    <t>Jan'26</t>
  </si>
  <si>
    <t>Nov'25</t>
  </si>
  <si>
    <t>Nov'26</t>
  </si>
  <si>
    <t>May'26</t>
  </si>
  <si>
    <t>Sept'26</t>
  </si>
  <si>
    <t>Aug'26</t>
  </si>
  <si>
    <t>Sept'26)</t>
  </si>
  <si>
    <t>Jun'26</t>
  </si>
  <si>
    <t>Mar'28</t>
  </si>
  <si>
    <t>Jul'27</t>
  </si>
  <si>
    <t>Oct'28</t>
  </si>
  <si>
    <t>Dec'28</t>
  </si>
  <si>
    <t>Feb'32</t>
  </si>
  <si>
    <t>Oct'24</t>
  </si>
  <si>
    <t>Jul'25</t>
  </si>
  <si>
    <t>Commisioning date</t>
  </si>
  <si>
    <t>Mar'24</t>
  </si>
  <si>
    <t>March</t>
  </si>
  <si>
    <t>Jan</t>
  </si>
  <si>
    <t>October</t>
  </si>
  <si>
    <t>July</t>
  </si>
  <si>
    <t>November</t>
  </si>
  <si>
    <t>December</t>
  </si>
  <si>
    <t>October'27</t>
  </si>
  <si>
    <t>December'27</t>
  </si>
  <si>
    <t>March'28</t>
  </si>
  <si>
    <t>March'29</t>
  </si>
  <si>
    <t>January'28</t>
  </si>
  <si>
    <t>October'29</t>
  </si>
  <si>
    <t>March'30</t>
  </si>
  <si>
    <t>July'29</t>
  </si>
  <si>
    <t>November'29</t>
  </si>
  <si>
    <t>December'29</t>
  </si>
  <si>
    <t>January'30</t>
  </si>
  <si>
    <t>March'31</t>
  </si>
  <si>
    <t>April'30</t>
  </si>
  <si>
    <t>August'31</t>
  </si>
  <si>
    <t>January'32</t>
  </si>
  <si>
    <t>March'32</t>
  </si>
  <si>
    <t>November'31</t>
  </si>
  <si>
    <t>February'32</t>
  </si>
  <si>
    <t xml:space="preserve">Dikhu </t>
  </si>
  <si>
    <t>June'28</t>
  </si>
  <si>
    <t>September'28</t>
  </si>
  <si>
    <t>February'29</t>
  </si>
  <si>
    <t>October'28</t>
  </si>
  <si>
    <t>July'28</t>
  </si>
  <si>
    <t>April'28</t>
  </si>
  <si>
    <t>May'28</t>
  </si>
  <si>
    <t>February'30</t>
  </si>
  <si>
    <t>April'29</t>
  </si>
  <si>
    <t>June'29</t>
  </si>
  <si>
    <t>August'29</t>
  </si>
  <si>
    <t>May'29</t>
  </si>
  <si>
    <t>November'30</t>
  </si>
  <si>
    <t>February'31</t>
  </si>
  <si>
    <t>January'31</t>
  </si>
  <si>
    <t>August'30</t>
  </si>
  <si>
    <t>May'30</t>
  </si>
  <si>
    <t>July'31</t>
  </si>
  <si>
    <t>October'31</t>
  </si>
  <si>
    <t>June'32</t>
  </si>
  <si>
    <t>May'31</t>
  </si>
  <si>
    <t>Febbruary'30</t>
  </si>
  <si>
    <t>December'30</t>
  </si>
  <si>
    <t>July'30</t>
  </si>
  <si>
    <t>Sept'24</t>
  </si>
  <si>
    <t>Dibang Multipurpose Project (NHPC)</t>
  </si>
  <si>
    <t>Commissioning Year as per developer</t>
  </si>
  <si>
    <t>Commissioning Year as per CEA</t>
  </si>
  <si>
    <t>2027-2028</t>
  </si>
  <si>
    <t>2028-2029</t>
  </si>
  <si>
    <t>2029-2030</t>
  </si>
  <si>
    <t>2030-2031</t>
  </si>
  <si>
    <t>2031-2032</t>
  </si>
  <si>
    <t>Geenko</t>
  </si>
  <si>
    <t>Adani Green</t>
  </si>
  <si>
    <t>JSW Energy</t>
  </si>
  <si>
    <t>ACME</t>
  </si>
  <si>
    <t>Tata Power</t>
  </si>
  <si>
    <t>Greenko</t>
  </si>
  <si>
    <t>Aurobindo Realty &amp; Infrastructure Pvt. Ltd.</t>
  </si>
  <si>
    <t>KPCL</t>
  </si>
  <si>
    <t>OHPC</t>
  </si>
  <si>
    <t>Indosol Solar Power Pvt. Ltd.</t>
  </si>
  <si>
    <t>JSW energy</t>
  </si>
  <si>
    <t>NREDCAP</t>
  </si>
  <si>
    <t>Indira Sagar</t>
  </si>
  <si>
    <t>NHDC</t>
  </si>
  <si>
    <t xml:space="preserve">Savitri </t>
  </si>
  <si>
    <t>Koyna Nivakane</t>
  </si>
  <si>
    <t>Aravetipalli</t>
  </si>
  <si>
    <t>Rayavaram</t>
  </si>
  <si>
    <t>APSPCL</t>
  </si>
  <si>
    <t>Gadikota</t>
  </si>
  <si>
    <t>Site Investigations</t>
  </si>
  <si>
    <t>Finalised</t>
  </si>
  <si>
    <t>Veeraballi</t>
  </si>
  <si>
    <t>completed</t>
  </si>
  <si>
    <t>In process</t>
  </si>
  <si>
    <t>90% completed</t>
  </si>
  <si>
    <t>70% completed</t>
  </si>
  <si>
    <t>Beyond Year - 2032-33</t>
  </si>
  <si>
    <t xml:space="preserve">Kandhaura </t>
  </si>
  <si>
    <t xml:space="preserve">Narihalla </t>
  </si>
  <si>
    <t xml:space="preserve">Saundatii </t>
  </si>
  <si>
    <t xml:space="preserve">Shahpur </t>
  </si>
  <si>
    <t xml:space="preserve">Musakhand </t>
  </si>
  <si>
    <t xml:space="preserve">Sirohi </t>
  </si>
  <si>
    <t xml:space="preserve">Bhavali </t>
  </si>
  <si>
    <t xml:space="preserve">Pane </t>
  </si>
  <si>
    <t xml:space="preserve">UP01 </t>
  </si>
  <si>
    <t xml:space="preserve">Sukhpura </t>
  </si>
  <si>
    <t xml:space="preserve">Sharavathy </t>
  </si>
  <si>
    <t xml:space="preserve">Vempalli </t>
  </si>
  <si>
    <t xml:space="preserve">Upper Kolab </t>
  </si>
  <si>
    <t xml:space="preserve">Balimela </t>
  </si>
  <si>
    <t xml:space="preserve">Sillahalla St-I </t>
  </si>
  <si>
    <t>Layout Finalization</t>
  </si>
  <si>
    <t>Astha energy</t>
  </si>
  <si>
    <t>NHDC/NHPC</t>
  </si>
  <si>
    <t>Expected DPR Submission Date</t>
  </si>
  <si>
    <t>Jan'28</t>
  </si>
  <si>
    <t>Nov'24</t>
  </si>
  <si>
    <t>Jan'29</t>
  </si>
  <si>
    <t>Mar'29</t>
  </si>
  <si>
    <t>Jun'29</t>
  </si>
  <si>
    <t>Sep'24</t>
  </si>
  <si>
    <t>Dec'29</t>
  </si>
  <si>
    <t>Jul'24</t>
  </si>
  <si>
    <t>Aug'24</t>
  </si>
  <si>
    <t>Jul'29</t>
  </si>
  <si>
    <t>Mar'31</t>
  </si>
  <si>
    <t>Nov'31</t>
  </si>
  <si>
    <t>Mar'30</t>
  </si>
  <si>
    <t>Jul'28</t>
  </si>
  <si>
    <t>Nov'32</t>
  </si>
  <si>
    <t>Jul'32</t>
  </si>
  <si>
    <t>Jun'30</t>
  </si>
  <si>
    <t>Jun'25</t>
  </si>
  <si>
    <t>May'24</t>
  </si>
  <si>
    <t>Dec'27</t>
  </si>
  <si>
    <t>Apr'24</t>
  </si>
  <si>
    <t>Jun'28</t>
  </si>
  <si>
    <t>Nov'27</t>
  </si>
  <si>
    <t>Jun'32</t>
  </si>
  <si>
    <t>Sep'28</t>
  </si>
  <si>
    <t>Apr'29</t>
  </si>
  <si>
    <t>2032-33</t>
  </si>
  <si>
    <t>Chitravathi</t>
  </si>
  <si>
    <t>Rough copy</t>
  </si>
  <si>
    <t>Project name</t>
  </si>
  <si>
    <t>Installed capacity</t>
  </si>
  <si>
    <t xml:space="preserve">sub total </t>
  </si>
  <si>
    <t>Grand total</t>
  </si>
  <si>
    <t>Capacity</t>
  </si>
  <si>
    <t>WBSEDCL</t>
  </si>
  <si>
    <t>PSPs  Concurred by CEA &amp; yet to be taken up for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</si>
</sst>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1">
    <font>
      <sz val="1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sz val="11"/>
      <name val="Calibri"/>
      <family val="2"/>
    </font>
    <font>
      <sz val="12"/>
      <name val="Times New Roman"/>
      <family val="1"/>
    </font>
    <font>
      <b/>
      <sz val="11"/>
      <name val="Arail"/>
    </font>
    <font>
      <b/>
      <sz val="20"/>
      <name val="Arial"/>
      <family val="2"/>
    </font>
    <font>
      <b/>
      <sz val="16"/>
      <color rgb="FF000000"/>
      <name val="Times New Roman"/>
      <family val="1"/>
    </font>
    <font>
      <sz val="11"/>
      <name val="Calibri"/>
      <family val="2"/>
    </font>
    <font>
      <b/>
      <sz val="12"/>
      <color rgb="FF000000"/>
      <name val="Times New Roman"/>
      <family val="1"/>
    </font>
    <font>
      <sz val="12"/>
      <color rgb="FF000000"/>
      <name val="Times New Roman"/>
      <family val="1"/>
    </font>
    <font>
      <b/>
      <sz val="11"/>
      <name val="Calibri"/>
      <family val="2"/>
    </font>
    <font>
      <sz val="12"/>
      <name val="Times New Roman"/>
      <family val="1"/>
    </font>
    <font>
      <b/>
      <sz val="12"/>
      <name val="Times New Roman"/>
      <family val="1"/>
    </font>
    <font>
      <sz val="11"/>
      <color theme="1"/>
      <name val="Calibri"/>
      <family val="2"/>
    </font>
    <font>
      <sz val="12"/>
      <color theme="1"/>
      <name val="Bookman Old Style"/>
      <family val="1"/>
    </font>
    <font>
      <b/>
      <sz val="12"/>
      <color theme="1"/>
      <name val="Bookman Old Style"/>
      <family val="1"/>
    </font>
    <font>
      <sz val="12"/>
      <name val="Bookman Old Style"/>
      <family val="1"/>
    </font>
    <font>
      <b/>
      <sz val="12"/>
      <name val="Bookman Old Style"/>
      <family val="1"/>
    </font>
    <font>
      <b/>
      <sz val="14"/>
      <color theme="1"/>
      <name val="Bookman Old Style"/>
      <family val="1"/>
    </font>
    <font>
      <sz val="11"/>
      <color theme="1"/>
      <name val="Calibri"/>
      <family val="2"/>
      <scheme val="minor"/>
    </font>
    <font>
      <b/>
      <sz val="14"/>
      <color theme="1"/>
      <name val="Bookman Old Style"/>
      <family val="1"/>
    </font>
    <font>
      <sz val="12"/>
      <color theme="1"/>
      <name val="Bookman Old Style"/>
      <family val="1"/>
    </font>
    <font>
      <sz val="12"/>
      <color theme="1"/>
      <name val="Calibri"/>
      <family val="2"/>
      <scheme val="minor"/>
    </font>
    <font>
      <sz val="12"/>
      <color theme="1"/>
      <name val="Calibri"/>
      <family val="2"/>
    </font>
    <font>
      <b/>
      <sz val="12"/>
      <color theme="1"/>
      <name val="Bookman Old Style"/>
      <family val="1"/>
    </font>
    <font>
      <b/>
      <sz val="12"/>
      <name val="Bookman Old Style"/>
      <family val="1"/>
    </font>
    <font>
      <sz val="12"/>
      <name val="Bookman Old Style"/>
      <family val="1"/>
    </font>
    <font>
      <sz val="12"/>
      <color rgb="FF000000"/>
      <name val="Bookman Old Style"/>
      <family val="1"/>
    </font>
    <font>
      <sz val="11"/>
      <color theme="1"/>
      <name val="Calibri"/>
      <family val="2"/>
      <scheme val="minor"/>
    </font>
    <font>
      <b/>
      <sz val="14"/>
      <color theme="1"/>
      <name val="Calibri"/>
      <family val="2"/>
      <scheme val="minor"/>
    </font>
    <font>
      <b/>
      <sz val="11"/>
      <color theme="1"/>
      <name val="Calibri"/>
      <family val="2"/>
      <scheme val="minor"/>
    </font>
    <font>
      <sz val="11"/>
      <color theme="1"/>
      <name val="Arial"/>
      <family val="2"/>
    </font>
    <font>
      <b/>
      <sz val="11"/>
      <color theme="1"/>
      <name val="Arial"/>
      <family val="2"/>
    </font>
    <font>
      <b/>
      <sz val="10"/>
      <name val="Arial"/>
      <family val="2"/>
    </font>
    <font>
      <b/>
      <sz val="7"/>
      <name val="Times New Roman"/>
      <family val="1"/>
    </font>
    <font>
      <sz val="10"/>
      <name val="Arial"/>
      <family val="2"/>
    </font>
    <font>
      <b/>
      <sz val="10"/>
      <color rgb="FF000000"/>
      <name val="Arial"/>
      <family val="2"/>
    </font>
    <font>
      <b/>
      <u/>
      <sz val="10"/>
      <name val="Arial"/>
      <family val="2"/>
    </font>
    <font>
      <sz val="10"/>
      <color rgb="FF000000"/>
      <name val="Arial"/>
      <family val="2"/>
    </font>
    <font>
      <b/>
      <sz val="9"/>
      <name val="Arial"/>
      <family val="2"/>
    </font>
    <font>
      <b/>
      <sz val="9"/>
      <color rgb="FF000000"/>
      <name val="Arial"/>
      <family val="2"/>
    </font>
    <font>
      <sz val="11"/>
      <name val="Bookman Old Style"/>
      <family val="1"/>
    </font>
    <font>
      <sz val="8"/>
      <name val="Bookman Old Style"/>
      <family val="1"/>
    </font>
    <font>
      <b/>
      <sz val="14"/>
      <name val="Bookman Old Style"/>
      <family val="1"/>
    </font>
    <font>
      <b/>
      <sz val="11"/>
      <name val="Bookman Old Style"/>
      <family val="1"/>
    </font>
    <font>
      <sz val="10"/>
      <name val="Bookman Old Style"/>
      <family val="1"/>
    </font>
    <font>
      <sz val="11"/>
      <color indexed="8"/>
      <name val="Bookman Old Style"/>
      <family val="1"/>
    </font>
    <font>
      <sz val="11"/>
      <color theme="1"/>
      <name val="Bookman Old Style"/>
      <family val="1"/>
    </font>
    <font>
      <sz val="11"/>
      <name val="Calibri"/>
      <family val="2"/>
      <scheme val="minor"/>
    </font>
    <font>
      <b/>
      <sz val="11"/>
      <name val="Calibri"/>
      <family val="2"/>
      <scheme val="minor"/>
    </font>
    <font>
      <b/>
      <u/>
      <sz val="12"/>
      <name val="Bookman Old Style"/>
      <family val="1"/>
    </font>
    <font>
      <b/>
      <u/>
      <sz val="11"/>
      <name val="Bookman Old Style"/>
      <family val="1"/>
    </font>
    <font>
      <b/>
      <sz val="11"/>
      <name val="Times New Roman"/>
      <family val="1"/>
    </font>
    <font>
      <sz val="12"/>
      <color rgb="FFFF0000"/>
      <name val="Times New Roman"/>
      <family val="1"/>
    </font>
    <font>
      <sz val="14"/>
      <color rgb="FFFF0000"/>
      <name val="Times New Roman"/>
      <family val="1"/>
    </font>
    <font>
      <sz val="12"/>
      <color theme="1"/>
      <name val="Times New Roman"/>
      <family val="1"/>
    </font>
    <font>
      <sz val="14"/>
      <name val="Times New Roman"/>
      <family val="1"/>
    </font>
    <font>
      <sz val="11"/>
      <name val="Calibri"/>
      <family val="2"/>
      <scheme val="minor"/>
    </font>
    <font>
      <sz val="11"/>
      <color theme="1"/>
      <name val="Calibri"/>
      <family val="2"/>
      <scheme val="minor"/>
    </font>
    <font>
      <b/>
      <sz val="12"/>
      <name val="Bookman Old Style"/>
      <family val="1"/>
    </font>
    <font>
      <sz val="12"/>
      <name val="Bookman Old Style"/>
      <family val="1"/>
    </font>
    <font>
      <sz val="12"/>
      <color theme="1"/>
      <name val="Bookman Old Style"/>
      <family val="1"/>
    </font>
    <font>
      <b/>
      <sz val="12"/>
      <color theme="1"/>
      <name val="Bookman Old Style"/>
      <family val="1"/>
    </font>
    <font>
      <sz val="11"/>
      <name val="Calibri"/>
      <family val="2"/>
    </font>
    <font>
      <b/>
      <sz val="11"/>
      <color theme="1"/>
      <name val="Arial"/>
      <family val="2"/>
    </font>
    <font>
      <sz val="11"/>
      <color theme="1"/>
      <name val="Arial"/>
      <family val="2"/>
    </font>
    <font>
      <b/>
      <sz val="12"/>
      <name val="Calibri"/>
      <family val="2"/>
      <scheme val="minor"/>
    </font>
    <font>
      <b/>
      <sz val="12"/>
      <color theme="0"/>
      <name val="Bookman Old Style"/>
      <family val="1"/>
    </font>
    <font>
      <sz val="11"/>
      <color rgb="FFFF0000"/>
      <name val="Calibri"/>
      <family val="2"/>
      <scheme val="minor"/>
    </font>
    <font>
      <sz val="12"/>
      <color rgb="FFFF0000"/>
      <name val="Bookman Old Style"/>
      <family val="1"/>
    </font>
    <font>
      <sz val="11"/>
      <color theme="1"/>
      <name val="Times New Roman"/>
      <family val="1"/>
    </font>
    <font>
      <b/>
      <sz val="12"/>
      <color theme="1"/>
      <name val="Times New Roman"/>
      <family val="1"/>
    </font>
    <font>
      <sz val="8"/>
      <color theme="1"/>
      <name val="Calibri"/>
      <family val="2"/>
      <scheme val="minor"/>
    </font>
    <font>
      <sz val="8"/>
      <name val="Calibri"/>
      <family val="2"/>
      <scheme val="minor"/>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theme="0"/>
        <bgColor rgb="FFFFFF00"/>
      </patternFill>
    </fill>
    <fill>
      <patternFill patternType="solid">
        <fgColor rgb="FFFFFF00"/>
        <bgColor indexed="64"/>
      </patternFill>
    </fill>
    <fill>
      <patternFill patternType="solid">
        <fgColor rgb="FFFF0000"/>
        <bgColor indexed="64"/>
      </patternFill>
    </fill>
    <fill>
      <patternFill patternType="solid">
        <fgColor rgb="FFE0E0E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rgb="FF000000"/>
      </left>
      <right style="thin">
        <color auto="1"/>
      </right>
      <top style="thin">
        <color rgb="FF000000"/>
      </top>
      <bottom style="thin">
        <color rgb="FF000000"/>
      </bottom>
      <diagonal/>
    </border>
    <border>
      <left style="thin">
        <color rgb="FF000000"/>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indexed="64"/>
      </bottom>
      <diagonal/>
    </border>
  </borders>
  <cellStyleXfs count="10">
    <xf numFmtId="0" fontId="0" fillId="0" borderId="0"/>
    <xf numFmtId="0" fontId="5" fillId="0" borderId="8"/>
    <xf numFmtId="0" fontId="25" fillId="0" borderId="8"/>
    <xf numFmtId="0" fontId="34" fillId="0" borderId="8"/>
    <xf numFmtId="0" fontId="4" fillId="0" borderId="8"/>
    <xf numFmtId="0" fontId="41" fillId="0" borderId="8"/>
    <xf numFmtId="0" fontId="3" fillId="0" borderId="8"/>
    <xf numFmtId="0" fontId="63" fillId="0" borderId="8"/>
    <xf numFmtId="0" fontId="64" fillId="0" borderId="8"/>
    <xf numFmtId="0" fontId="63" fillId="0" borderId="8"/>
  </cellStyleXfs>
  <cellXfs count="679">
    <xf numFmtId="0" fontId="0" fillId="0" borderId="0" xfId="0" applyFont="1" applyAlignment="1"/>
    <xf numFmtId="0" fontId="7"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7" fillId="0" borderId="0" xfId="0" applyNumberFormat="1"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right" vertical="center"/>
    </xf>
    <xf numFmtId="2" fontId="9" fillId="0" borderId="1" xfId="0" applyNumberFormat="1" applyFont="1" applyBorder="1" applyAlignment="1">
      <alignment horizontal="left" vertical="top" wrapText="1"/>
    </xf>
    <xf numFmtId="0" fontId="6" fillId="0" borderId="3" xfId="0" applyFont="1" applyBorder="1" applyAlignment="1">
      <alignment horizontal="right" vertical="center"/>
    </xf>
    <xf numFmtId="0" fontId="6" fillId="0" borderId="4" xfId="0" applyFont="1" applyBorder="1" applyAlignment="1">
      <alignment horizontal="center" vertical="center"/>
    </xf>
    <xf numFmtId="0" fontId="6" fillId="0" borderId="2" xfId="0" applyFont="1" applyBorder="1" applyAlignment="1">
      <alignment vertical="center"/>
    </xf>
    <xf numFmtId="2" fontId="9" fillId="0" borderId="1" xfId="0" applyNumberFormat="1" applyFont="1" applyBorder="1" applyAlignment="1">
      <alignment vertical="center" wrapText="1"/>
    </xf>
    <xf numFmtId="2" fontId="9" fillId="0" borderId="1" xfId="0" applyNumberFormat="1" applyFont="1" applyBorder="1" applyAlignment="1">
      <alignment horizontal="center" vertical="center" wrapText="1"/>
    </xf>
    <xf numFmtId="2" fontId="9" fillId="0" borderId="6" xfId="0" applyNumberFormat="1" applyFont="1" applyBorder="1" applyAlignment="1">
      <alignment vertical="center" wrapText="1"/>
    </xf>
    <xf numFmtId="2" fontId="9" fillId="0" borderId="7"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left" vertical="center" wrapText="1"/>
    </xf>
    <xf numFmtId="0" fontId="7" fillId="0" borderId="8" xfId="0" applyFont="1" applyBorder="1" applyAlignment="1">
      <alignment vertical="center"/>
    </xf>
    <xf numFmtId="2" fontId="9" fillId="0" borderId="9" xfId="0" applyNumberFormat="1" applyFont="1" applyBorder="1" applyAlignment="1">
      <alignment horizontal="left" vertical="top" wrapText="1"/>
    </xf>
    <xf numFmtId="2" fontId="9" fillId="0" borderId="10" xfId="0" applyNumberFormat="1" applyFont="1" applyBorder="1" applyAlignment="1">
      <alignment horizontal="center" vertical="top" wrapText="1"/>
    </xf>
    <xf numFmtId="2" fontId="9" fillId="0" borderId="10" xfId="0" applyNumberFormat="1" applyFont="1" applyBorder="1" applyAlignment="1">
      <alignment horizontal="center" vertical="center" wrapText="1"/>
    </xf>
    <xf numFmtId="2" fontId="9" fillId="0" borderId="11" xfId="0" applyNumberFormat="1" applyFont="1" applyBorder="1" applyAlignment="1">
      <alignment vertical="top" wrapText="1"/>
    </xf>
    <xf numFmtId="2" fontId="9" fillId="0" borderId="11" xfId="0" applyNumberFormat="1" applyFont="1" applyBorder="1" applyAlignment="1">
      <alignment vertical="center" wrapText="1"/>
    </xf>
    <xf numFmtId="2" fontId="9" fillId="0" borderId="9"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2" fontId="9" fillId="0" borderId="1" xfId="0" applyNumberFormat="1" applyFont="1" applyBorder="1" applyAlignment="1">
      <alignment vertical="top" wrapText="1"/>
    </xf>
    <xf numFmtId="2" fontId="9" fillId="0" borderId="1" xfId="0" applyNumberFormat="1" applyFont="1" applyBorder="1" applyAlignment="1">
      <alignment horizontal="center" vertical="top" wrapText="1"/>
    </xf>
    <xf numFmtId="0" fontId="13" fillId="0" borderId="1" xfId="0" applyFont="1" applyBorder="1"/>
    <xf numFmtId="0" fontId="6" fillId="0" borderId="1" xfId="0" applyFont="1" applyBorder="1" applyAlignment="1">
      <alignment horizontal="left" vertical="center"/>
    </xf>
    <xf numFmtId="0" fontId="13" fillId="0" borderId="0" xfId="0" applyFont="1" applyAlignment="1">
      <alignment vertical="top"/>
    </xf>
    <xf numFmtId="0" fontId="13" fillId="0" borderId="8" xfId="0" applyFont="1" applyBorder="1"/>
    <xf numFmtId="164" fontId="13" fillId="0" borderId="8" xfId="0" applyNumberFormat="1" applyFont="1" applyBorder="1"/>
    <xf numFmtId="0" fontId="13" fillId="0" borderId="8" xfId="0" applyFont="1" applyBorder="1" applyAlignment="1">
      <alignment wrapText="1"/>
    </xf>
    <xf numFmtId="164" fontId="16" fillId="0" borderId="8" xfId="0" applyNumberFormat="1" applyFont="1" applyBorder="1"/>
    <xf numFmtId="0" fontId="0" fillId="0" borderId="0" xfId="0" applyFont="1" applyAlignment="1"/>
    <xf numFmtId="0" fontId="0" fillId="0" borderId="0" xfId="0" applyFont="1" applyAlignment="1"/>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Fill="1" applyBorder="1" applyAlignment="1">
      <alignment horizontal="center" vertical="center"/>
    </xf>
    <xf numFmtId="2" fontId="17" fillId="2" borderId="19" xfId="0" applyNumberFormat="1" applyFont="1" applyFill="1" applyBorder="1" applyAlignment="1">
      <alignment horizontal="left" vertical="top" wrapText="1"/>
    </xf>
    <xf numFmtId="0" fontId="18" fillId="0" borderId="0" xfId="0" applyFont="1" applyAlignment="1">
      <alignment horizontal="center" vertical="center"/>
    </xf>
    <xf numFmtId="0" fontId="0" fillId="0" borderId="0" xfId="0" applyFont="1" applyAlignment="1"/>
    <xf numFmtId="0" fontId="7" fillId="0" borderId="9" xfId="0" applyFont="1" applyFill="1" applyBorder="1" applyAlignment="1">
      <alignment horizontal="center" vertical="center"/>
    </xf>
    <xf numFmtId="0" fontId="6" fillId="0" borderId="2" xfId="0" applyFont="1" applyBorder="1" applyAlignment="1">
      <alignment horizontal="right" vertical="center"/>
    </xf>
    <xf numFmtId="0" fontId="0" fillId="0" borderId="0" xfId="0" applyFont="1" applyAlignment="1"/>
    <xf numFmtId="0" fontId="6" fillId="0" borderId="3" xfId="0" applyFont="1" applyBorder="1" applyAlignment="1">
      <alignment horizontal="center" vertical="center"/>
    </xf>
    <xf numFmtId="0" fontId="5" fillId="0" borderId="8" xfId="1"/>
    <xf numFmtId="0" fontId="20"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1" fillId="2" borderId="8" xfId="1" applyFont="1" applyFill="1" applyBorder="1" applyAlignment="1">
      <alignment horizontal="left" vertical="center" wrapText="1"/>
    </xf>
    <xf numFmtId="0" fontId="20" fillId="2" borderId="8" xfId="1" applyFont="1" applyFill="1" applyBorder="1" applyAlignment="1">
      <alignment horizontal="center" wrapText="1"/>
    </xf>
    <xf numFmtId="0" fontId="20" fillId="2" borderId="2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1" xfId="1" applyFont="1" applyFill="1" applyBorder="1" applyAlignment="1">
      <alignment horizontal="left" vertical="center" wrapText="1"/>
    </xf>
    <xf numFmtId="0" fontId="21" fillId="2" borderId="1" xfId="1" applyFont="1" applyFill="1" applyBorder="1" applyAlignment="1">
      <alignment vertical="center" wrapText="1"/>
    </xf>
    <xf numFmtId="0" fontId="20" fillId="2" borderId="1" xfId="1" applyFont="1" applyFill="1" applyBorder="1" applyAlignment="1">
      <alignment horizontal="center" wrapText="1"/>
    </xf>
    <xf numFmtId="0" fontId="22" fillId="2" borderId="19" xfId="1" applyFont="1" applyFill="1" applyBorder="1" applyAlignment="1">
      <alignment horizontal="center" vertical="center" wrapText="1"/>
    </xf>
    <xf numFmtId="17" fontId="22" fillId="2" borderId="19" xfId="1" applyNumberFormat="1" applyFont="1" applyFill="1" applyBorder="1" applyAlignment="1">
      <alignment horizontal="center" vertical="center" wrapText="1" readingOrder="1"/>
    </xf>
    <xf numFmtId="0" fontId="22" fillId="2" borderId="19" xfId="1" applyFont="1" applyFill="1" applyBorder="1" applyAlignment="1">
      <alignment horizontal="center" vertical="center" wrapText="1" readingOrder="1"/>
    </xf>
    <xf numFmtId="0" fontId="22" fillId="2" borderId="19" xfId="1" applyFont="1" applyFill="1" applyBorder="1" applyAlignment="1">
      <alignment horizontal="left" vertical="center" wrapText="1" readingOrder="1"/>
    </xf>
    <xf numFmtId="0" fontId="22" fillId="2" borderId="19" xfId="1" applyFont="1" applyFill="1" applyBorder="1" applyAlignment="1">
      <alignment vertical="center" wrapText="1" readingOrder="1"/>
    </xf>
    <xf numFmtId="0" fontId="22" fillId="2" borderId="19" xfId="1" applyFont="1" applyFill="1" applyBorder="1" applyAlignment="1">
      <alignment horizontal="center" wrapText="1"/>
    </xf>
    <xf numFmtId="0" fontId="20" fillId="3" borderId="1" xfId="1" applyFont="1" applyFill="1" applyBorder="1" applyAlignment="1">
      <alignment horizontal="left" vertical="center" wrapText="1"/>
    </xf>
    <xf numFmtId="0" fontId="20" fillId="2" borderId="19" xfId="1" applyFont="1" applyFill="1" applyBorder="1" applyAlignment="1">
      <alignment horizontal="center" vertical="center" wrapText="1"/>
    </xf>
    <xf numFmtId="0" fontId="20" fillId="2" borderId="1" xfId="1" applyFont="1" applyFill="1" applyBorder="1" applyAlignment="1">
      <alignment horizontal="left" wrapText="1"/>
    </xf>
    <xf numFmtId="0" fontId="20" fillId="2" borderId="19" xfId="1" applyFont="1" applyFill="1" applyBorder="1" applyAlignment="1">
      <alignment horizontal="left" vertical="center" wrapText="1"/>
    </xf>
    <xf numFmtId="0" fontId="22" fillId="2" borderId="19" xfId="1" applyFont="1" applyFill="1" applyBorder="1" applyAlignment="1">
      <alignment horizontal="left" vertical="center" wrapText="1"/>
    </xf>
    <xf numFmtId="0" fontId="20" fillId="2" borderId="19" xfId="1" applyFont="1" applyFill="1" applyBorder="1" applyAlignment="1">
      <alignment vertical="center" wrapText="1"/>
    </xf>
    <xf numFmtId="0" fontId="22" fillId="2" borderId="19" xfId="1" applyFont="1" applyFill="1" applyBorder="1" applyAlignment="1">
      <alignment vertical="center" wrapText="1"/>
    </xf>
    <xf numFmtId="17" fontId="22" fillId="2" borderId="19" xfId="1" applyNumberFormat="1" applyFont="1" applyFill="1" applyBorder="1" applyAlignment="1">
      <alignment horizontal="center" wrapText="1" readingOrder="1"/>
    </xf>
    <xf numFmtId="0" fontId="23" fillId="2" borderId="19" xfId="1" applyFont="1" applyFill="1" applyBorder="1" applyAlignment="1">
      <alignment horizontal="center" vertical="center" wrapText="1"/>
    </xf>
    <xf numFmtId="0" fontId="23" fillId="2" borderId="19" xfId="1" applyFont="1" applyFill="1" applyBorder="1" applyAlignment="1">
      <alignment horizontal="left" vertical="center" wrapText="1"/>
    </xf>
    <xf numFmtId="0" fontId="23" fillId="2" borderId="19" xfId="1" applyFont="1" applyFill="1" applyBorder="1" applyAlignment="1">
      <alignment vertical="center" wrapText="1"/>
    </xf>
    <xf numFmtId="1" fontId="22" fillId="2" borderId="19" xfId="1" applyNumberFormat="1" applyFont="1" applyFill="1" applyBorder="1" applyAlignment="1">
      <alignment vertical="center"/>
    </xf>
    <xf numFmtId="0" fontId="23" fillId="2" borderId="19" xfId="1" applyFont="1" applyFill="1" applyBorder="1" applyAlignment="1">
      <alignment horizontal="center" wrapText="1"/>
    </xf>
    <xf numFmtId="0" fontId="23" fillId="2" borderId="19" xfId="1" applyFont="1" applyFill="1" applyBorder="1" applyAlignment="1">
      <alignment horizontal="left" wrapText="1"/>
    </xf>
    <xf numFmtId="0" fontId="23" fillId="2" borderId="19" xfId="1" applyFont="1" applyFill="1" applyBorder="1" applyAlignment="1">
      <alignment wrapText="1"/>
    </xf>
    <xf numFmtId="0" fontId="20" fillId="3" borderId="1" xfId="1" applyFont="1" applyFill="1" applyBorder="1" applyAlignment="1">
      <alignment horizontal="center" vertical="center" wrapText="1"/>
    </xf>
    <xf numFmtId="0" fontId="20" fillId="3" borderId="1" xfId="1" applyFont="1" applyFill="1" applyBorder="1" applyAlignment="1">
      <alignment vertical="center" wrapText="1"/>
    </xf>
    <xf numFmtId="1" fontId="22" fillId="2" borderId="19" xfId="1" applyNumberFormat="1" applyFont="1" applyFill="1" applyBorder="1" applyAlignment="1">
      <alignment wrapText="1"/>
    </xf>
    <xf numFmtId="0" fontId="22" fillId="2" borderId="19" xfId="1" applyFont="1" applyFill="1" applyBorder="1" applyAlignment="1">
      <alignment horizontal="left" wrapText="1"/>
    </xf>
    <xf numFmtId="0" fontId="22" fillId="2" borderId="19" xfId="1" applyFont="1" applyFill="1" applyBorder="1" applyAlignment="1">
      <alignment wrapText="1"/>
    </xf>
    <xf numFmtId="1" fontId="22" fillId="2" borderId="19" xfId="1" applyNumberFormat="1" applyFont="1" applyFill="1" applyBorder="1"/>
    <xf numFmtId="0" fontId="22" fillId="2" borderId="19" xfId="1" applyFont="1" applyFill="1" applyBorder="1"/>
    <xf numFmtId="0" fontId="21" fillId="2" borderId="21" xfId="1" applyFont="1" applyFill="1" applyBorder="1" applyAlignment="1">
      <alignment horizontal="center" vertical="center" wrapText="1"/>
    </xf>
    <xf numFmtId="0" fontId="20" fillId="2" borderId="21" xfId="1" applyFont="1" applyFill="1" applyBorder="1" applyAlignment="1">
      <alignment horizontal="center" wrapText="1"/>
    </xf>
    <xf numFmtId="0" fontId="20" fillId="2" borderId="1" xfId="1" applyFont="1" applyFill="1" applyBorder="1" applyAlignment="1">
      <alignment wrapText="1"/>
    </xf>
    <xf numFmtId="0" fontId="19" fillId="0" borderId="8" xfId="2" applyFont="1" applyBorder="1"/>
    <xf numFmtId="0" fontId="19" fillId="0" borderId="8" xfId="2" applyFont="1"/>
    <xf numFmtId="0" fontId="25" fillId="0" borderId="8" xfId="2" applyFont="1" applyAlignment="1"/>
    <xf numFmtId="0" fontId="27" fillId="0" borderId="1" xfId="2" applyFont="1" applyBorder="1" applyAlignment="1">
      <alignment horizontal="center" wrapText="1"/>
    </xf>
    <xf numFmtId="0" fontId="27" fillId="0" borderId="1" xfId="2" applyFont="1" applyBorder="1" applyAlignment="1">
      <alignment horizontal="left" wrapText="1"/>
    </xf>
    <xf numFmtId="0" fontId="28" fillId="0" borderId="8" xfId="2" applyFont="1" applyAlignment="1">
      <alignment horizontal="center"/>
    </xf>
    <xf numFmtId="0" fontId="29" fillId="0" borderId="8" xfId="2" applyFont="1" applyBorder="1"/>
    <xf numFmtId="0" fontId="30" fillId="2" borderId="1" xfId="2" applyFont="1" applyFill="1" applyBorder="1" applyAlignment="1">
      <alignment horizontal="center" vertical="center" wrapText="1"/>
    </xf>
    <xf numFmtId="0" fontId="30" fillId="2" borderId="1" xfId="2" applyFont="1" applyFill="1" applyBorder="1" applyAlignment="1">
      <alignment horizontal="left" vertical="center" wrapText="1"/>
    </xf>
    <xf numFmtId="0" fontId="30" fillId="0" borderId="1" xfId="2" applyFont="1" applyBorder="1" applyAlignment="1">
      <alignment horizontal="center" vertical="center" wrapText="1"/>
    </xf>
    <xf numFmtId="0" fontId="29" fillId="2" borderId="8" xfId="2" applyFont="1" applyFill="1" applyBorder="1"/>
    <xf numFmtId="0" fontId="31" fillId="2" borderId="19" xfId="2" applyFont="1" applyFill="1" applyBorder="1" applyAlignment="1">
      <alignment horizontal="left" wrapText="1"/>
    </xf>
    <xf numFmtId="0" fontId="31" fillId="2" borderId="19" xfId="2" applyFont="1" applyFill="1" applyBorder="1" applyAlignment="1">
      <alignment horizontal="center" vertical="center" wrapText="1"/>
    </xf>
    <xf numFmtId="0" fontId="31" fillId="2" borderId="19" xfId="2" applyFont="1" applyFill="1" applyBorder="1" applyAlignment="1">
      <alignment horizontal="center" wrapText="1"/>
    </xf>
    <xf numFmtId="0" fontId="32" fillId="2" borderId="19" xfId="2" applyFont="1" applyFill="1" applyBorder="1" applyAlignment="1">
      <alignment horizontal="center" wrapText="1"/>
    </xf>
    <xf numFmtId="0" fontId="32" fillId="2" borderId="19" xfId="2" applyFont="1" applyFill="1" applyBorder="1" applyAlignment="1">
      <alignment horizontal="left" vertical="center" wrapText="1"/>
    </xf>
    <xf numFmtId="0" fontId="32" fillId="2" borderId="19" xfId="2" applyFont="1" applyFill="1" applyBorder="1" applyAlignment="1">
      <alignment horizontal="center" vertical="center" wrapText="1"/>
    </xf>
    <xf numFmtId="0" fontId="27" fillId="3" borderId="1" xfId="2" applyFont="1" applyFill="1" applyBorder="1" applyAlignment="1">
      <alignment horizontal="left" vertical="center" wrapText="1"/>
    </xf>
    <xf numFmtId="0" fontId="31" fillId="2" borderId="19" xfId="2" applyFont="1" applyFill="1" applyBorder="1" applyAlignment="1">
      <alignment horizontal="left" vertical="center" wrapText="1"/>
    </xf>
    <xf numFmtId="1" fontId="32" fillId="2" borderId="19" xfId="2" applyNumberFormat="1" applyFont="1" applyFill="1" applyBorder="1"/>
    <xf numFmtId="0" fontId="33" fillId="4" borderId="1" xfId="2" applyFont="1" applyFill="1" applyBorder="1" applyAlignment="1">
      <alignment horizontal="left" wrapText="1"/>
    </xf>
    <xf numFmtId="0" fontId="27" fillId="2" borderId="1" xfId="2" applyFont="1" applyFill="1" applyBorder="1" applyAlignment="1">
      <alignment horizontal="left" vertical="center" wrapText="1"/>
    </xf>
    <xf numFmtId="0" fontId="27" fillId="2" borderId="1" xfId="2" applyFont="1" applyFill="1" applyBorder="1" applyAlignment="1">
      <alignment horizontal="left" wrapText="1"/>
    </xf>
    <xf numFmtId="0" fontId="32" fillId="2" borderId="1" xfId="2" applyFont="1" applyFill="1" applyBorder="1" applyAlignment="1">
      <alignment horizontal="center" vertical="center" wrapText="1"/>
    </xf>
    <xf numFmtId="0" fontId="27" fillId="2" borderId="1" xfId="2" applyFont="1" applyFill="1" applyBorder="1" applyAlignment="1">
      <alignment horizontal="center" wrapText="1"/>
    </xf>
    <xf numFmtId="0" fontId="27" fillId="2" borderId="1" xfId="2" applyFont="1" applyFill="1" applyBorder="1" applyAlignment="1">
      <alignment horizontal="center" vertical="center" wrapText="1"/>
    </xf>
    <xf numFmtId="0" fontId="27" fillId="3" borderId="1" xfId="2" applyFont="1" applyFill="1" applyBorder="1" applyAlignment="1">
      <alignment horizontal="center" vertical="center" wrapText="1"/>
    </xf>
    <xf numFmtId="0" fontId="33" fillId="2" borderId="1" xfId="2" applyFont="1" applyFill="1" applyBorder="1" applyAlignment="1">
      <alignment horizontal="left" wrapText="1"/>
    </xf>
    <xf numFmtId="0" fontId="27" fillId="2" borderId="19" xfId="2" applyFont="1" applyFill="1" applyBorder="1" applyAlignment="1">
      <alignment horizontal="center" vertical="center" wrapText="1"/>
    </xf>
    <xf numFmtId="0" fontId="27" fillId="4" borderId="1" xfId="2" applyFont="1" applyFill="1" applyBorder="1" applyAlignment="1">
      <alignment horizontal="center" wrapText="1"/>
    </xf>
    <xf numFmtId="0" fontId="33" fillId="4" borderId="1" xfId="2" applyFont="1" applyFill="1" applyBorder="1" applyAlignment="1">
      <alignment horizontal="center" wrapText="1"/>
    </xf>
    <xf numFmtId="0" fontId="27" fillId="5" borderId="1" xfId="2" applyFont="1" applyFill="1" applyBorder="1" applyAlignment="1">
      <alignment horizontal="center" vertical="center" wrapText="1"/>
    </xf>
    <xf numFmtId="0" fontId="27" fillId="0" borderId="8" xfId="2" applyFont="1" applyAlignment="1">
      <alignment horizontal="center" wrapText="1"/>
    </xf>
    <xf numFmtId="0" fontId="29" fillId="0" borderId="8" xfId="2" applyFont="1" applyAlignment="1">
      <alignment horizontal="left" wrapText="1"/>
    </xf>
    <xf numFmtId="0" fontId="29" fillId="0" borderId="8" xfId="2" applyFont="1" applyAlignment="1">
      <alignment horizontal="center" wrapText="1"/>
    </xf>
    <xf numFmtId="0" fontId="19" fillId="0" borderId="8" xfId="2" applyFont="1" applyAlignment="1">
      <alignment horizontal="center" wrapText="1"/>
    </xf>
    <xf numFmtId="0" fontId="25" fillId="0" borderId="8" xfId="2" applyFont="1" applyBorder="1" applyAlignment="1"/>
    <xf numFmtId="0" fontId="19" fillId="0" borderId="8" xfId="2" applyFont="1" applyAlignment="1">
      <alignment horizontal="left" wrapText="1"/>
    </xf>
    <xf numFmtId="0" fontId="25" fillId="0" borderId="8" xfId="2" applyFont="1" applyAlignment="1">
      <alignment horizontal="center"/>
    </xf>
    <xf numFmtId="0" fontId="6" fillId="0" borderId="3" xfId="0" applyFont="1" applyBorder="1" applyAlignment="1">
      <alignment vertical="center"/>
    </xf>
    <xf numFmtId="2" fontId="7" fillId="0" borderId="1" xfId="0" applyNumberFormat="1" applyFont="1" applyBorder="1" applyAlignment="1">
      <alignment horizontal="left" vertical="top" wrapText="1"/>
    </xf>
    <xf numFmtId="2" fontId="7" fillId="0" borderId="1" xfId="0" applyNumberFormat="1" applyFont="1" applyBorder="1" applyAlignment="1">
      <alignment vertical="center" wrapText="1"/>
    </xf>
    <xf numFmtId="2" fontId="7" fillId="0" borderId="6" xfId="0" applyNumberFormat="1" applyFont="1" applyBorder="1" applyAlignment="1">
      <alignment vertical="center" wrapText="1"/>
    </xf>
    <xf numFmtId="2" fontId="7" fillId="0" borderId="9" xfId="0" applyNumberFormat="1" applyFont="1" applyBorder="1" applyAlignment="1">
      <alignment horizontal="left" vertical="top" wrapText="1"/>
    </xf>
    <xf numFmtId="0" fontId="8" fillId="0" borderId="3" xfId="0" applyFont="1" applyBorder="1" applyAlignment="1"/>
    <xf numFmtId="0" fontId="8" fillId="0" borderId="4" xfId="0" applyFont="1" applyBorder="1" applyAlignment="1"/>
    <xf numFmtId="0" fontId="6" fillId="0" borderId="2" xfId="0" applyFont="1" applyBorder="1" applyAlignment="1">
      <alignment vertical="center" wrapText="1"/>
    </xf>
    <xf numFmtId="2" fontId="9" fillId="0" borderId="14" xfId="0" applyNumberFormat="1" applyFont="1" applyBorder="1" applyAlignment="1">
      <alignment horizontal="center" vertical="center" wrapText="1"/>
    </xf>
    <xf numFmtId="0" fontId="6" fillId="0" borderId="8" xfId="0" applyFont="1" applyBorder="1" applyAlignment="1">
      <alignment horizontal="right" vertical="center"/>
    </xf>
    <xf numFmtId="2" fontId="9" fillId="0" borderId="6" xfId="0" applyNumberFormat="1" applyFont="1" applyBorder="1" applyAlignment="1">
      <alignment horizontal="center" vertical="center" wrapText="1"/>
    </xf>
    <xf numFmtId="2" fontId="9" fillId="0" borderId="22" xfId="0" applyNumberFormat="1" applyFont="1" applyBorder="1" applyAlignment="1">
      <alignment horizontal="center" vertical="top" wrapText="1"/>
    </xf>
    <xf numFmtId="2" fontId="9" fillId="0" borderId="22" xfId="0" applyNumberFormat="1" applyFont="1" applyBorder="1" applyAlignment="1">
      <alignment horizontal="center" vertical="center" wrapText="1"/>
    </xf>
    <xf numFmtId="2" fontId="9" fillId="0" borderId="9" xfId="0" applyNumberFormat="1" applyFont="1" applyBorder="1" applyAlignment="1">
      <alignment horizontal="center" vertical="center" wrapText="1"/>
    </xf>
    <xf numFmtId="2" fontId="9" fillId="0" borderId="9" xfId="0" applyNumberFormat="1" applyFont="1" applyBorder="1" applyAlignment="1">
      <alignment horizontal="center" vertical="top" wrapText="1"/>
    </xf>
    <xf numFmtId="0" fontId="7" fillId="0" borderId="9" xfId="0" applyFont="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34" fillId="0" borderId="8" xfId="3"/>
    <xf numFmtId="0" fontId="36" fillId="0" borderId="8" xfId="3" applyFont="1"/>
    <xf numFmtId="0" fontId="34" fillId="0" borderId="8" xfId="3" applyFont="1" applyFill="1" applyAlignment="1"/>
    <xf numFmtId="0" fontId="34" fillId="0" borderId="19" xfId="3" applyBorder="1" applyAlignment="1">
      <alignment vertical="center"/>
    </xf>
    <xf numFmtId="0" fontId="34" fillId="0" borderId="8" xfId="3" applyAlignment="1">
      <alignment vertical="center"/>
    </xf>
    <xf numFmtId="0" fontId="38" fillId="0" borderId="19" xfId="3" applyFont="1" applyBorder="1" applyAlignment="1">
      <alignment horizontal="center" vertical="center"/>
    </xf>
    <xf numFmtId="0" fontId="37" fillId="0" borderId="19" xfId="3" applyFont="1" applyBorder="1" applyAlignment="1">
      <alignment horizontal="center" vertical="center"/>
    </xf>
    <xf numFmtId="0" fontId="38" fillId="0" borderId="19" xfId="3" applyNumberFormat="1" applyFont="1" applyBorder="1" applyAlignment="1">
      <alignment horizontal="center" vertical="center"/>
    </xf>
    <xf numFmtId="4" fontId="37" fillId="0" borderId="19" xfId="3" applyNumberFormat="1" applyFont="1" applyBorder="1" applyAlignment="1">
      <alignment horizontal="center"/>
    </xf>
    <xf numFmtId="0" fontId="38" fillId="0" borderId="19" xfId="3" applyFont="1" applyBorder="1" applyAlignment="1">
      <alignment vertical="center" wrapText="1"/>
    </xf>
    <xf numFmtId="0" fontId="34" fillId="0" borderId="8" xfId="3" applyBorder="1"/>
    <xf numFmtId="0" fontId="41" fillId="0" borderId="27" xfId="0" applyFont="1" applyBorder="1" applyAlignment="1">
      <alignment horizontal="left" vertical="center" wrapText="1" indent="2"/>
    </xf>
    <xf numFmtId="0" fontId="41" fillId="0" borderId="30" xfId="0" applyFont="1" applyBorder="1" applyAlignment="1">
      <alignment vertical="center" wrapText="1"/>
    </xf>
    <xf numFmtId="0" fontId="41" fillId="0" borderId="34" xfId="0" applyFont="1" applyBorder="1" applyAlignment="1">
      <alignment vertical="center" wrapText="1"/>
    </xf>
    <xf numFmtId="0" fontId="41" fillId="0" borderId="27" xfId="0" applyFont="1" applyBorder="1" applyAlignment="1">
      <alignment vertical="center"/>
    </xf>
    <xf numFmtId="0" fontId="42" fillId="0" borderId="30" xfId="0" applyFont="1" applyBorder="1" applyAlignment="1">
      <alignment vertical="center"/>
    </xf>
    <xf numFmtId="0" fontId="41" fillId="0" borderId="30" xfId="0" applyFont="1" applyBorder="1" applyAlignment="1">
      <alignment vertical="center"/>
    </xf>
    <xf numFmtId="0" fontId="41" fillId="0" borderId="27" xfId="0" applyFont="1" applyBorder="1" applyAlignment="1">
      <alignment horizontal="left" vertical="center" indent="2"/>
    </xf>
    <xf numFmtId="0" fontId="39" fillId="0" borderId="30" xfId="0" applyFont="1" applyBorder="1" applyAlignment="1">
      <alignment vertical="center"/>
    </xf>
    <xf numFmtId="0" fontId="44" fillId="0" borderId="30" xfId="0" applyFont="1" applyBorder="1" applyAlignment="1">
      <alignment vertical="center" wrapText="1"/>
    </xf>
    <xf numFmtId="0" fontId="44" fillId="0" borderId="30" xfId="0" applyFont="1" applyBorder="1" applyAlignment="1">
      <alignment vertical="center"/>
    </xf>
    <xf numFmtId="0" fontId="45" fillId="0" borderId="30" xfId="0" applyFont="1" applyBorder="1" applyAlignment="1">
      <alignment vertical="center" wrapText="1"/>
    </xf>
    <xf numFmtId="0" fontId="41" fillId="0" borderId="30" xfId="0" applyFont="1" applyBorder="1" applyAlignment="1">
      <alignment horizontal="justify" vertical="center" wrapText="1"/>
    </xf>
    <xf numFmtId="0" fontId="41" fillId="0" borderId="30" xfId="0" applyFont="1" applyBorder="1" applyAlignment="1">
      <alignment horizontal="justify" vertical="center"/>
    </xf>
    <xf numFmtId="0" fontId="41" fillId="0" borderId="27" xfId="0" applyFont="1" applyBorder="1" applyAlignment="1">
      <alignment horizontal="left" vertical="center" wrapText="1" indent="2"/>
    </xf>
    <xf numFmtId="0" fontId="41" fillId="0" borderId="27" xfId="0" applyFont="1" applyBorder="1" applyAlignment="1">
      <alignment horizontal="left" vertical="center" indent="2"/>
    </xf>
    <xf numFmtId="0" fontId="7" fillId="0" borderId="1" xfId="0" applyFont="1" applyBorder="1" applyAlignment="1">
      <alignment horizontal="left" wrapText="1"/>
    </xf>
    <xf numFmtId="0" fontId="7" fillId="0" borderId="6" xfId="0" applyFont="1" applyBorder="1" applyAlignment="1">
      <alignment horizontal="left" vertical="center" wrapText="1"/>
    </xf>
    <xf numFmtId="0" fontId="25" fillId="0" borderId="8" xfId="2" applyFont="1" applyAlignment="1">
      <alignment horizontal="left"/>
    </xf>
    <xf numFmtId="0" fontId="7" fillId="0" borderId="6" xfId="0" applyFont="1" applyBorder="1" applyAlignment="1">
      <alignment horizontal="center" vertical="center" wrapText="1"/>
    </xf>
    <xf numFmtId="2" fontId="7" fillId="0" borderId="1" xfId="0" applyNumberFormat="1" applyFont="1" applyBorder="1" applyAlignment="1">
      <alignment horizontal="center" vertical="top" wrapText="1"/>
    </xf>
    <xf numFmtId="0" fontId="37" fillId="0" borderId="25" xfId="3" applyFont="1" applyBorder="1" applyAlignment="1">
      <alignment horizontal="center" vertical="center"/>
    </xf>
    <xf numFmtId="0" fontId="37" fillId="0" borderId="40" xfId="3" applyFont="1" applyBorder="1" applyAlignment="1">
      <alignment vertical="center"/>
    </xf>
    <xf numFmtId="0" fontId="47" fillId="0" borderId="8" xfId="6" applyFont="1" applyFill="1" applyAlignment="1">
      <alignment horizontal="center" vertical="center"/>
    </xf>
    <xf numFmtId="0" fontId="47" fillId="0" borderId="8" xfId="6" applyFont="1" applyFill="1" applyAlignment="1">
      <alignment horizontal="center" vertical="center" wrapText="1"/>
    </xf>
    <xf numFmtId="0" fontId="47" fillId="0" borderId="8" xfId="6" applyFont="1" applyFill="1" applyAlignment="1">
      <alignment horizontal="left" vertical="center" wrapText="1"/>
    </xf>
    <xf numFmtId="0" fontId="50" fillId="0" borderId="8" xfId="6" applyFont="1" applyFill="1" applyBorder="1" applyAlignment="1">
      <alignment horizontal="center" vertical="center" wrapText="1"/>
    </xf>
    <xf numFmtId="0" fontId="48" fillId="0" borderId="8" xfId="6" applyFont="1" applyFill="1"/>
    <xf numFmtId="0" fontId="57" fillId="0" borderId="8" xfId="6" applyFont="1" applyFill="1" applyBorder="1" applyAlignment="1">
      <alignment vertical="center" wrapText="1"/>
    </xf>
    <xf numFmtId="0" fontId="57" fillId="0" borderId="8" xfId="6" applyFont="1" applyFill="1" applyBorder="1" applyAlignment="1">
      <alignment horizontal="left" vertical="center" wrapText="1"/>
    </xf>
    <xf numFmtId="0" fontId="57" fillId="0" borderId="8" xfId="6" applyFont="1" applyFill="1" applyBorder="1" applyAlignment="1">
      <alignment horizontal="center" vertical="center" wrapText="1"/>
    </xf>
    <xf numFmtId="0" fontId="58" fillId="0" borderId="8" xfId="6" applyFont="1" applyFill="1" applyBorder="1" applyAlignment="1">
      <alignment horizontal="center" vertical="center" wrapText="1"/>
    </xf>
    <xf numFmtId="0" fontId="50" fillId="0" borderId="19" xfId="6" applyFont="1" applyFill="1" applyBorder="1" applyAlignment="1">
      <alignment horizontal="center" vertical="center"/>
    </xf>
    <xf numFmtId="0" fontId="50" fillId="0" borderId="19" xfId="6" applyFont="1" applyFill="1" applyBorder="1" applyAlignment="1">
      <alignment horizontal="center" vertical="center" wrapText="1"/>
    </xf>
    <xf numFmtId="0" fontId="50" fillId="0" borderId="19" xfId="6" applyFont="1" applyFill="1" applyBorder="1" applyAlignment="1">
      <alignment horizontal="left" vertical="center" wrapText="1"/>
    </xf>
    <xf numFmtId="0" fontId="51" fillId="0" borderId="8" xfId="6" applyFont="1" applyFill="1" applyAlignment="1">
      <alignment horizontal="center" vertical="center"/>
    </xf>
    <xf numFmtId="0" fontId="50" fillId="0" borderId="25" xfId="6" applyFont="1" applyFill="1" applyBorder="1" applyAlignment="1">
      <alignment horizontal="left" vertical="center"/>
    </xf>
    <xf numFmtId="0" fontId="47" fillId="0" borderId="19" xfId="6" applyFont="1" applyFill="1" applyBorder="1" applyAlignment="1">
      <alignment horizontal="center" vertical="center"/>
    </xf>
    <xf numFmtId="0" fontId="47" fillId="0" borderId="19" xfId="6" applyFont="1" applyFill="1" applyBorder="1" applyAlignment="1">
      <alignment vertical="center" wrapText="1"/>
    </xf>
    <xf numFmtId="0" fontId="47" fillId="0" borderId="19" xfId="6" applyFont="1" applyFill="1" applyBorder="1" applyAlignment="1">
      <alignment horizontal="left" vertical="center" wrapText="1"/>
    </xf>
    <xf numFmtId="0" fontId="47" fillId="0" borderId="19" xfId="6" applyFont="1" applyFill="1" applyBorder="1" applyAlignment="1">
      <alignment horizontal="center" vertical="center" wrapText="1"/>
    </xf>
    <xf numFmtId="0" fontId="47" fillId="0" borderId="19" xfId="6" applyFont="1" applyFill="1" applyBorder="1" applyAlignment="1">
      <alignment horizontal="justify" vertical="top" wrapText="1"/>
    </xf>
    <xf numFmtId="2" fontId="51" fillId="0" borderId="8" xfId="6" applyNumberFormat="1" applyFont="1" applyFill="1" applyAlignment="1">
      <alignment horizontal="center" vertical="center"/>
    </xf>
    <xf numFmtId="0" fontId="50" fillId="0" borderId="25" xfId="6" applyFont="1" applyFill="1" applyBorder="1" applyAlignment="1">
      <alignment horizontal="left" vertical="center" wrapText="1"/>
    </xf>
    <xf numFmtId="0" fontId="51" fillId="0" borderId="8" xfId="6" applyFont="1" applyFill="1"/>
    <xf numFmtId="0" fontId="47" fillId="0" borderId="23" xfId="6" applyFont="1" applyFill="1" applyBorder="1" applyAlignment="1">
      <alignment vertical="center" wrapText="1"/>
    </xf>
    <xf numFmtId="0" fontId="47" fillId="0" borderId="25" xfId="6" applyFont="1" applyFill="1" applyBorder="1" applyAlignment="1">
      <alignment horizontal="left" vertical="center" wrapText="1"/>
    </xf>
    <xf numFmtId="0" fontId="47" fillId="0" borderId="23" xfId="6" applyFont="1" applyFill="1" applyBorder="1" applyAlignment="1">
      <alignment horizontal="center" vertical="center" wrapText="1"/>
    </xf>
    <xf numFmtId="49" fontId="59" fillId="0" borderId="19" xfId="6" quotePrefix="1" applyNumberFormat="1" applyFont="1" applyFill="1" applyBorder="1" applyAlignment="1">
      <alignment horizontal="center" vertical="center" wrapText="1"/>
    </xf>
    <xf numFmtId="49" fontId="59" fillId="0" borderId="8" xfId="6" quotePrefix="1" applyNumberFormat="1" applyFont="1" applyFill="1" applyBorder="1" applyAlignment="1">
      <alignment horizontal="center" vertical="center" wrapText="1"/>
    </xf>
    <xf numFmtId="0" fontId="60" fillId="0" borderId="8" xfId="6" applyFont="1" applyFill="1" applyBorder="1" applyAlignment="1">
      <alignment vertical="center"/>
    </xf>
    <xf numFmtId="0" fontId="60" fillId="0" borderId="8" xfId="6" applyFont="1" applyFill="1"/>
    <xf numFmtId="0" fontId="7" fillId="0" borderId="19" xfId="6" applyFont="1" applyFill="1" applyBorder="1" applyAlignment="1">
      <alignment horizontal="left" vertical="center" wrapText="1"/>
    </xf>
    <xf numFmtId="0" fontId="7" fillId="0" borderId="19" xfId="6" applyFont="1" applyFill="1" applyBorder="1" applyAlignment="1">
      <alignment horizontal="left" vertical="center"/>
    </xf>
    <xf numFmtId="0" fontId="7" fillId="0" borderId="19" xfId="6" applyFont="1" applyFill="1" applyBorder="1" applyAlignment="1">
      <alignment horizontal="center" vertical="center" wrapText="1"/>
    </xf>
    <xf numFmtId="14" fontId="7" fillId="0" borderId="19" xfId="6" applyNumberFormat="1" applyFont="1" applyFill="1" applyBorder="1" applyAlignment="1">
      <alignment horizontal="center" vertical="center" wrapText="1"/>
    </xf>
    <xf numFmtId="2" fontId="50" fillId="0" borderId="19" xfId="6" applyNumberFormat="1" applyFont="1" applyFill="1" applyBorder="1" applyAlignment="1">
      <alignment horizontal="center" vertical="center"/>
    </xf>
    <xf numFmtId="2" fontId="47" fillId="0" borderId="19" xfId="6" applyNumberFormat="1" applyFont="1" applyFill="1" applyBorder="1" applyAlignment="1">
      <alignment horizontal="center" vertical="center" wrapText="1"/>
    </xf>
    <xf numFmtId="0" fontId="7" fillId="0" borderId="19" xfId="6" applyFont="1" applyFill="1" applyBorder="1" applyAlignment="1">
      <alignment vertical="center" wrapText="1"/>
    </xf>
    <xf numFmtId="0" fontId="52" fillId="0" borderId="19" xfId="6" applyFont="1" applyFill="1" applyBorder="1" applyAlignment="1">
      <alignment horizontal="left" vertical="center"/>
    </xf>
    <xf numFmtId="49" fontId="61" fillId="0" borderId="19" xfId="6" quotePrefix="1" applyNumberFormat="1" applyFont="1" applyFill="1" applyBorder="1" applyAlignment="1">
      <alignment horizontal="center" vertical="center" wrapText="1"/>
    </xf>
    <xf numFmtId="0" fontId="62" fillId="0" borderId="8" xfId="6" applyFont="1" applyFill="1"/>
    <xf numFmtId="0" fontId="52" fillId="0" borderId="19" xfId="6" applyFont="1" applyFill="1" applyBorder="1" applyAlignment="1">
      <alignment horizontal="center" vertical="center"/>
    </xf>
    <xf numFmtId="0" fontId="52" fillId="0" borderId="19" xfId="6" applyFont="1" applyFill="1" applyBorder="1" applyAlignment="1">
      <alignment horizontal="left" vertical="center" wrapText="1"/>
    </xf>
    <xf numFmtId="0" fontId="52" fillId="0" borderId="8" xfId="6" applyFont="1" applyFill="1" applyBorder="1" applyAlignment="1">
      <alignment horizontal="left" vertical="center"/>
    </xf>
    <xf numFmtId="2" fontId="50" fillId="0" borderId="19" xfId="6" applyNumberFormat="1" applyFont="1" applyFill="1" applyBorder="1" applyAlignment="1">
      <alignment horizontal="center"/>
    </xf>
    <xf numFmtId="2" fontId="50" fillId="0" borderId="19" xfId="6" applyNumberFormat="1" applyFont="1" applyFill="1" applyBorder="1" applyAlignment="1">
      <alignment horizontal="center" vertical="center" wrapText="1"/>
    </xf>
    <xf numFmtId="0" fontId="53" fillId="0" borderId="8" xfId="6" applyFont="1" applyFill="1" applyAlignment="1">
      <alignment horizontal="center" vertical="center"/>
    </xf>
    <xf numFmtId="2" fontId="47" fillId="0" borderId="19" xfId="6" applyNumberFormat="1" applyFont="1" applyFill="1" applyBorder="1" applyAlignment="1">
      <alignment horizontal="center" vertical="center"/>
    </xf>
    <xf numFmtId="14" fontId="52" fillId="0" borderId="19" xfId="6" quotePrefix="1" applyNumberFormat="1" applyFont="1" applyFill="1" applyBorder="1" applyAlignment="1">
      <alignment horizontal="center" vertical="center" wrapText="1"/>
    </xf>
    <xf numFmtId="0" fontId="49" fillId="0" borderId="8" xfId="6" applyFont="1" applyFill="1" applyBorder="1" applyAlignment="1">
      <alignment horizontal="center" vertical="center"/>
    </xf>
    <xf numFmtId="0" fontId="51" fillId="0" borderId="8" xfId="6" applyFont="1" applyFill="1" applyBorder="1"/>
    <xf numFmtId="0" fontId="50" fillId="0" borderId="19" xfId="6" applyFont="1" applyFill="1" applyBorder="1" applyAlignment="1">
      <alignment horizontal="left" vertical="center"/>
    </xf>
    <xf numFmtId="0" fontId="50" fillId="0" borderId="19" xfId="6" applyFont="1" applyFill="1" applyBorder="1" applyAlignment="1">
      <alignment wrapText="1"/>
    </xf>
    <xf numFmtId="0" fontId="50" fillId="0" borderId="39" xfId="6" applyFont="1" applyFill="1" applyBorder="1" applyAlignment="1">
      <alignment horizontal="center" vertical="center"/>
    </xf>
    <xf numFmtId="0" fontId="50" fillId="0" borderId="39" xfId="6" applyFont="1" applyFill="1" applyBorder="1" applyAlignment="1">
      <alignment horizontal="left" vertical="center"/>
    </xf>
    <xf numFmtId="2" fontId="50" fillId="0" borderId="39" xfId="6" applyNumberFormat="1" applyFont="1" applyFill="1" applyBorder="1" applyAlignment="1">
      <alignment horizontal="center" vertical="center"/>
    </xf>
    <xf numFmtId="0" fontId="50" fillId="0" borderId="39" xfId="6" applyFont="1" applyFill="1" applyBorder="1" applyAlignment="1">
      <alignment horizontal="center" vertical="center" wrapText="1"/>
    </xf>
    <xf numFmtId="0" fontId="50" fillId="0" borderId="39" xfId="6" applyFont="1" applyFill="1" applyBorder="1" applyAlignment="1">
      <alignment wrapText="1"/>
    </xf>
    <xf numFmtId="0" fontId="47" fillId="0" borderId="23" xfId="6" applyFont="1" applyFill="1" applyBorder="1" applyAlignment="1">
      <alignment horizontal="left" vertical="center" wrapText="1"/>
    </xf>
    <xf numFmtId="0" fontId="52" fillId="0" borderId="8" xfId="6" applyFont="1" applyFill="1" applyAlignment="1">
      <alignment horizontal="left" vertical="center"/>
    </xf>
    <xf numFmtId="1" fontId="47" fillId="0" borderId="19" xfId="6" applyNumberFormat="1" applyFont="1" applyFill="1" applyBorder="1" applyAlignment="1">
      <alignment horizontal="left" vertical="center" wrapText="1"/>
    </xf>
    <xf numFmtId="0" fontId="52" fillId="0" borderId="8" xfId="6" applyFont="1" applyFill="1" applyAlignment="1">
      <alignment horizontal="left" vertical="center" wrapText="1"/>
    </xf>
    <xf numFmtId="14" fontId="47" fillId="0" borderId="19" xfId="6" applyNumberFormat="1" applyFont="1" applyFill="1" applyBorder="1" applyAlignment="1">
      <alignment horizontal="center" vertical="center" wrapText="1"/>
    </xf>
    <xf numFmtId="0" fontId="47" fillId="0" borderId="23" xfId="6" applyFont="1" applyFill="1" applyBorder="1" applyAlignment="1">
      <alignment horizontal="left" vertical="center"/>
    </xf>
    <xf numFmtId="0" fontId="53" fillId="0" borderId="8" xfId="6" applyFont="1" applyFill="1" applyAlignment="1"/>
    <xf numFmtId="0" fontId="47" fillId="0" borderId="19" xfId="6" applyFont="1" applyFill="1" applyBorder="1" applyAlignment="1">
      <alignment vertical="center" wrapText="1" shrinkToFit="1"/>
    </xf>
    <xf numFmtId="0" fontId="47" fillId="0" borderId="19" xfId="6" applyFont="1" applyFill="1" applyBorder="1" applyAlignment="1">
      <alignment horizontal="left" vertical="center"/>
    </xf>
    <xf numFmtId="0" fontId="47" fillId="0" borderId="19" xfId="6" applyFont="1" applyFill="1" applyBorder="1" applyAlignment="1">
      <alignment horizontal="center" vertical="center" shrinkToFit="1"/>
    </xf>
    <xf numFmtId="0" fontId="53" fillId="0" borderId="19" xfId="6" applyFont="1" applyFill="1" applyBorder="1" applyAlignment="1"/>
    <xf numFmtId="0" fontId="53" fillId="0" borderId="19" xfId="6" applyFont="1" applyFill="1" applyBorder="1" applyAlignment="1">
      <alignment horizontal="center"/>
    </xf>
    <xf numFmtId="0" fontId="7" fillId="0" borderId="19" xfId="6" applyFont="1" applyFill="1" applyBorder="1" applyAlignment="1">
      <alignment wrapText="1"/>
    </xf>
    <xf numFmtId="0" fontId="7" fillId="0" borderId="19" xfId="6" applyFont="1" applyFill="1" applyBorder="1" applyAlignment="1">
      <alignment vertical="top"/>
    </xf>
    <xf numFmtId="0" fontId="7" fillId="0" borderId="19" xfId="6" applyFont="1" applyFill="1" applyBorder="1" applyAlignment="1">
      <alignment horizontal="center" vertical="center" wrapText="1" shrinkToFit="1"/>
    </xf>
    <xf numFmtId="0" fontId="7" fillId="0" borderId="19" xfId="5" applyFont="1" applyFill="1" applyBorder="1" applyAlignment="1">
      <alignment horizontal="center" vertical="center" wrapText="1"/>
    </xf>
    <xf numFmtId="0" fontId="51" fillId="0" borderId="8" xfId="6" applyFont="1" applyFill="1" applyAlignment="1">
      <alignment horizontal="left"/>
    </xf>
    <xf numFmtId="0" fontId="47" fillId="0" borderId="8" xfId="6" applyFont="1" applyFill="1" applyAlignment="1">
      <alignment vertical="center" wrapText="1"/>
    </xf>
    <xf numFmtId="0" fontId="47" fillId="0" borderId="8" xfId="6" applyFont="1" applyFill="1" applyAlignment="1">
      <alignment wrapText="1"/>
    </xf>
    <xf numFmtId="0" fontId="51" fillId="0" borderId="8" xfId="6" applyFont="1" applyFill="1" applyAlignment="1">
      <alignment vertical="center" wrapText="1"/>
    </xf>
    <xf numFmtId="0" fontId="51" fillId="0" borderId="8" xfId="6" applyFont="1" applyFill="1" applyAlignment="1">
      <alignment horizontal="left" vertical="center" wrapText="1"/>
    </xf>
    <xf numFmtId="0" fontId="51" fillId="0" borderId="8" xfId="6" applyFont="1" applyFill="1" applyAlignment="1">
      <alignment horizontal="center" vertical="center" wrapText="1"/>
    </xf>
    <xf numFmtId="0" fontId="51" fillId="0" borderId="8" xfId="6" applyFont="1" applyFill="1" applyAlignment="1">
      <alignment wrapText="1"/>
    </xf>
    <xf numFmtId="0" fontId="48" fillId="0" borderId="8" xfId="6" applyFont="1" applyFill="1" applyAlignment="1">
      <alignment horizontal="center" vertical="center"/>
    </xf>
    <xf numFmtId="0" fontId="48" fillId="0" borderId="8" xfId="6" applyFont="1" applyFill="1" applyAlignment="1">
      <alignment vertical="center" wrapText="1"/>
    </xf>
    <xf numFmtId="0" fontId="48" fillId="0" borderId="8" xfId="6" applyFont="1" applyFill="1" applyAlignment="1">
      <alignment horizontal="left" vertical="center" wrapText="1"/>
    </xf>
    <xf numFmtId="0" fontId="48" fillId="0" borderId="8" xfId="6" applyFont="1" applyFill="1" applyAlignment="1">
      <alignment horizontal="center" vertical="center" wrapText="1"/>
    </xf>
    <xf numFmtId="0" fontId="48" fillId="0" borderId="8" xfId="6" applyFont="1" applyFill="1" applyAlignment="1">
      <alignment wrapText="1"/>
    </xf>
    <xf numFmtId="0" fontId="37" fillId="0" borderId="44" xfId="3" applyFont="1" applyBorder="1" applyAlignment="1">
      <alignment vertical="center"/>
    </xf>
    <xf numFmtId="0" fontId="38" fillId="0" borderId="41" xfId="3" applyFont="1" applyBorder="1" applyAlignment="1">
      <alignment horizontal="center" vertical="center" wrapText="1"/>
    </xf>
    <xf numFmtId="0" fontId="37" fillId="0" borderId="19" xfId="3" applyFont="1" applyBorder="1" applyAlignment="1">
      <alignment vertical="center"/>
    </xf>
    <xf numFmtId="0" fontId="20" fillId="2" borderId="2" xfId="1" applyFont="1" applyFill="1" applyBorder="1" applyAlignment="1">
      <alignment horizontal="center" wrapText="1"/>
    </xf>
    <xf numFmtId="0" fontId="21" fillId="2" borderId="2"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3" fillId="2" borderId="19" xfId="2" applyFont="1" applyFill="1" applyBorder="1" applyAlignment="1">
      <alignment horizontal="left" vertical="center" wrapText="1"/>
    </xf>
    <xf numFmtId="0" fontId="23" fillId="2" borderId="19"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2" fillId="2" borderId="19" xfId="2" applyFont="1" applyFill="1" applyBorder="1" applyAlignment="1">
      <alignment horizontal="center" vertical="center" wrapText="1" readingOrder="1"/>
    </xf>
    <xf numFmtId="0" fontId="20" fillId="3" borderId="1"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1" xfId="2" applyFont="1" applyFill="1" applyBorder="1" applyAlignment="1">
      <alignment horizontal="center" vertical="center" wrapText="1"/>
    </xf>
    <xf numFmtId="0" fontId="20" fillId="3" borderId="1" xfId="2" applyFont="1" applyFill="1" applyBorder="1" applyAlignment="1">
      <alignment horizontal="center" vertical="center" wrapText="1"/>
    </xf>
    <xf numFmtId="0" fontId="21" fillId="2" borderId="1" xfId="2" applyFont="1" applyFill="1" applyBorder="1" applyAlignment="1">
      <alignment horizontal="left" vertical="center" wrapText="1"/>
    </xf>
    <xf numFmtId="0" fontId="21" fillId="2" borderId="1" xfId="2" applyFont="1" applyFill="1" applyBorder="1" applyAlignment="1">
      <alignment horizontal="center" wrapText="1"/>
    </xf>
    <xf numFmtId="0" fontId="21" fillId="2" borderId="1" xfId="2" applyFont="1" applyFill="1" applyBorder="1" applyAlignment="1">
      <alignment horizontal="left" wrapText="1"/>
    </xf>
    <xf numFmtId="0" fontId="20" fillId="2" borderId="1" xfId="2" applyFont="1" applyFill="1" applyBorder="1" applyAlignment="1">
      <alignment horizontal="center" wrapText="1"/>
    </xf>
    <xf numFmtId="0" fontId="20" fillId="2" borderId="1" xfId="2" applyFont="1" applyFill="1" applyBorder="1" applyAlignment="1">
      <alignment horizontal="left" wrapText="1"/>
    </xf>
    <xf numFmtId="0" fontId="20" fillId="4" borderId="1" xfId="2" applyFont="1" applyFill="1" applyBorder="1" applyAlignment="1">
      <alignment horizontal="center" wrapText="1"/>
    </xf>
    <xf numFmtId="0" fontId="65" fillId="2" borderId="19" xfId="1" applyFont="1" applyFill="1" applyBorder="1" applyAlignment="1">
      <alignment vertical="center" wrapText="1"/>
    </xf>
    <xf numFmtId="0" fontId="65" fillId="2" borderId="19" xfId="1" applyFont="1" applyFill="1" applyBorder="1" applyAlignment="1">
      <alignment horizontal="left" vertical="center" wrapText="1"/>
    </xf>
    <xf numFmtId="0" fontId="65" fillId="2" borderId="19" xfId="1" applyFont="1" applyFill="1" applyBorder="1" applyAlignment="1">
      <alignment horizontal="center" vertical="center" wrapText="1"/>
    </xf>
    <xf numFmtId="0" fontId="66" fillId="2" borderId="19" xfId="1" applyFont="1" applyFill="1" applyBorder="1" applyAlignment="1">
      <alignment horizontal="center" vertical="center" wrapText="1"/>
    </xf>
    <xf numFmtId="0" fontId="67" fillId="2" borderId="19" xfId="1" applyFont="1" applyFill="1" applyBorder="1" applyAlignment="1">
      <alignment horizontal="center" vertical="center" wrapText="1"/>
    </xf>
    <xf numFmtId="0" fontId="67" fillId="2" borderId="19" xfId="1" applyFont="1" applyFill="1" applyBorder="1" applyAlignment="1">
      <alignment horizontal="left" vertical="center" wrapText="1"/>
    </xf>
    <xf numFmtId="0" fontId="67" fillId="2" borderId="19" xfId="1" applyFont="1" applyFill="1" applyBorder="1" applyAlignment="1">
      <alignment vertical="center" wrapText="1"/>
    </xf>
    <xf numFmtId="0" fontId="66" fillId="2" borderId="19" xfId="1" applyFont="1" applyFill="1" applyBorder="1" applyAlignment="1">
      <alignment horizontal="center" vertical="center" wrapText="1" readingOrder="1"/>
    </xf>
    <xf numFmtId="0" fontId="66" fillId="2" borderId="19" xfId="1" applyFont="1" applyFill="1" applyBorder="1" applyAlignment="1">
      <alignment horizontal="left" vertical="center" wrapText="1" readingOrder="1"/>
    </xf>
    <xf numFmtId="0" fontId="66" fillId="2" borderId="19" xfId="1" applyFont="1" applyFill="1" applyBorder="1" applyAlignment="1">
      <alignment vertical="center" wrapText="1" readingOrder="1"/>
    </xf>
    <xf numFmtId="0" fontId="66" fillId="2" borderId="19" xfId="1" applyFont="1" applyFill="1" applyBorder="1" applyAlignment="1">
      <alignment vertical="center" wrapText="1"/>
    </xf>
    <xf numFmtId="17" fontId="66" fillId="2" borderId="19" xfId="1" applyNumberFormat="1" applyFont="1" applyFill="1" applyBorder="1" applyAlignment="1">
      <alignment horizontal="center" vertical="center" wrapText="1" readingOrder="1"/>
    </xf>
    <xf numFmtId="17" fontId="66" fillId="2" borderId="19" xfId="1" applyNumberFormat="1" applyFont="1" applyFill="1" applyBorder="1" applyAlignment="1">
      <alignment horizontal="center" wrapText="1" readingOrder="1"/>
    </xf>
    <xf numFmtId="0" fontId="66" fillId="2" borderId="19" xfId="1" applyFont="1" applyFill="1" applyBorder="1" applyAlignment="1">
      <alignment vertical="center" wrapText="1" shrinkToFit="1"/>
    </xf>
    <xf numFmtId="0" fontId="66" fillId="2" borderId="19" xfId="1" applyFont="1" applyFill="1" applyBorder="1" applyAlignment="1">
      <alignment horizontal="left" vertical="center" wrapText="1"/>
    </xf>
    <xf numFmtId="0" fontId="66" fillId="2" borderId="19" xfId="1" applyFont="1" applyFill="1" applyBorder="1" applyAlignment="1">
      <alignment horizontal="center" wrapText="1"/>
    </xf>
    <xf numFmtId="0" fontId="67" fillId="2" borderId="1" xfId="1" applyFont="1" applyFill="1" applyBorder="1" applyAlignment="1">
      <alignment horizontal="center" vertical="center" wrapText="1"/>
    </xf>
    <xf numFmtId="0" fontId="68" fillId="2" borderId="1" xfId="1" applyFont="1" applyFill="1" applyBorder="1" applyAlignment="1">
      <alignment horizontal="left" vertical="center" wrapText="1"/>
    </xf>
    <xf numFmtId="0" fontId="68" fillId="2" borderId="1" xfId="1" applyFont="1" applyFill="1" applyBorder="1" applyAlignment="1">
      <alignment vertical="center" wrapText="1"/>
    </xf>
    <xf numFmtId="0" fontId="68" fillId="2" borderId="1" xfId="1" applyFont="1" applyFill="1" applyBorder="1" applyAlignment="1">
      <alignment horizontal="center" wrapText="1"/>
    </xf>
    <xf numFmtId="0" fontId="67" fillId="2" borderId="2" xfId="1" applyFont="1" applyFill="1" applyBorder="1" applyAlignment="1">
      <alignment horizontal="center" vertical="center" wrapText="1"/>
    </xf>
    <xf numFmtId="0" fontId="67" fillId="2" borderId="21" xfId="1" applyFont="1" applyFill="1" applyBorder="1" applyAlignment="1">
      <alignment horizontal="center" vertical="center" wrapText="1"/>
    </xf>
    <xf numFmtId="0" fontId="68" fillId="2" borderId="1" xfId="1" applyFont="1" applyFill="1" applyBorder="1" applyAlignment="1">
      <alignment wrapText="1"/>
    </xf>
    <xf numFmtId="0" fontId="68" fillId="2" borderId="1" xfId="1" applyFont="1" applyFill="1" applyBorder="1" applyAlignment="1">
      <alignment horizontal="left" wrapText="1"/>
    </xf>
    <xf numFmtId="0" fontId="68" fillId="2" borderId="2" xfId="1" applyFont="1" applyFill="1" applyBorder="1" applyAlignment="1">
      <alignment horizontal="center" wrapText="1"/>
    </xf>
    <xf numFmtId="0" fontId="68" fillId="2" borderId="21" xfId="1" applyFont="1" applyFill="1" applyBorder="1" applyAlignment="1">
      <alignment horizontal="center" wrapText="1"/>
    </xf>
    <xf numFmtId="0" fontId="67" fillId="3" borderId="1" xfId="1" applyFont="1" applyFill="1" applyBorder="1" applyAlignment="1">
      <alignment horizontal="left" vertical="center" wrapText="1"/>
    </xf>
    <xf numFmtId="0" fontId="67" fillId="2" borderId="1" xfId="1" applyFont="1" applyFill="1" applyBorder="1" applyAlignment="1">
      <alignment horizontal="left" wrapText="1"/>
    </xf>
    <xf numFmtId="0" fontId="67" fillId="2" borderId="1" xfId="1" applyFont="1" applyFill="1" applyBorder="1" applyAlignment="1">
      <alignment horizontal="center" wrapText="1"/>
    </xf>
    <xf numFmtId="0" fontId="68" fillId="2" borderId="1" xfId="1" applyFont="1" applyFill="1" applyBorder="1" applyAlignment="1">
      <alignment horizontal="center" vertical="center" wrapText="1"/>
    </xf>
    <xf numFmtId="0" fontId="67" fillId="2" borderId="8" xfId="1" applyFont="1" applyFill="1" applyBorder="1" applyAlignment="1">
      <alignment horizontal="center" wrapText="1"/>
    </xf>
    <xf numFmtId="0" fontId="68" fillId="2" borderId="8" xfId="1" applyFont="1" applyFill="1" applyBorder="1" applyAlignment="1">
      <alignment horizontal="left" vertical="center" wrapText="1"/>
    </xf>
    <xf numFmtId="0" fontId="68" fillId="2" borderId="8" xfId="1" applyFont="1" applyFill="1" applyBorder="1" applyAlignment="1">
      <alignment vertical="center" wrapText="1"/>
    </xf>
    <xf numFmtId="0" fontId="68" fillId="2" borderId="8" xfId="1" applyFont="1" applyFill="1" applyBorder="1" applyAlignment="1">
      <alignment horizontal="center" vertical="center" wrapText="1"/>
    </xf>
    <xf numFmtId="0" fontId="67" fillId="2" borderId="8" xfId="1" applyFont="1" applyFill="1" applyBorder="1" applyAlignment="1">
      <alignment horizontal="center" vertical="center" wrapText="1"/>
    </xf>
    <xf numFmtId="0" fontId="67" fillId="2" borderId="20"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9" xfId="1" applyFont="1" applyFill="1" applyBorder="1" applyAlignment="1">
      <alignment vertical="center" wrapText="1"/>
    </xf>
    <xf numFmtId="0" fontId="7" fillId="0" borderId="8" xfId="9" applyFont="1" applyAlignment="1">
      <alignment vertical="center"/>
    </xf>
    <xf numFmtId="0" fontId="0" fillId="0" borderId="8" xfId="9" applyFont="1" applyAlignment="1"/>
    <xf numFmtId="0" fontId="6" fillId="0" borderId="1" xfId="9" applyFont="1" applyBorder="1" applyAlignment="1">
      <alignment horizontal="center" vertical="center"/>
    </xf>
    <xf numFmtId="0" fontId="6" fillId="0" borderId="1" xfId="9" applyFont="1" applyBorder="1" applyAlignment="1">
      <alignment horizontal="center" vertical="center" wrapText="1"/>
    </xf>
    <xf numFmtId="0" fontId="6" fillId="0" borderId="1" xfId="9" applyFont="1" applyBorder="1" applyAlignment="1">
      <alignment vertical="center"/>
    </xf>
    <xf numFmtId="0" fontId="7" fillId="0" borderId="1" xfId="9" applyFont="1" applyBorder="1" applyAlignment="1">
      <alignment vertical="center"/>
    </xf>
    <xf numFmtId="0" fontId="7" fillId="0" borderId="1" xfId="9" applyFont="1" applyBorder="1" applyAlignment="1">
      <alignment horizontal="center" vertical="center"/>
    </xf>
    <xf numFmtId="0" fontId="7" fillId="0" borderId="1" xfId="9" applyFont="1" applyBorder="1" applyAlignment="1">
      <alignment horizontal="center" vertical="center" wrapText="1"/>
    </xf>
    <xf numFmtId="2" fontId="7" fillId="0" borderId="1" xfId="9" applyNumberFormat="1" applyFont="1" applyBorder="1" applyAlignment="1">
      <alignment horizontal="center" vertical="center"/>
    </xf>
    <xf numFmtId="0" fontId="7" fillId="0" borderId="1" xfId="9" applyFont="1" applyBorder="1" applyAlignment="1">
      <alignment horizontal="left" vertical="top" wrapText="1"/>
    </xf>
    <xf numFmtId="2" fontId="6" fillId="0" borderId="1" xfId="9" applyNumberFormat="1" applyFont="1" applyBorder="1" applyAlignment="1">
      <alignment horizontal="center" vertical="center"/>
    </xf>
    <xf numFmtId="2" fontId="7" fillId="0" borderId="8" xfId="9" applyNumberFormat="1" applyFont="1" applyAlignment="1">
      <alignment vertical="center"/>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7" fillId="0" borderId="6" xfId="9" applyFont="1" applyBorder="1" applyAlignment="1">
      <alignment horizontal="center" vertical="center"/>
    </xf>
    <xf numFmtId="0" fontId="7" fillId="0" borderId="19" xfId="9" applyFont="1" applyBorder="1" applyAlignment="1">
      <alignment horizontal="center" vertical="center"/>
    </xf>
    <xf numFmtId="0" fontId="7" fillId="0" borderId="4" xfId="9" applyFont="1" applyBorder="1" applyAlignment="1">
      <alignment horizontal="left" vertical="center" wrapText="1"/>
    </xf>
    <xf numFmtId="1" fontId="7" fillId="0" borderId="1" xfId="9" applyNumberFormat="1" applyFont="1" applyBorder="1" applyAlignment="1">
      <alignment horizontal="center" vertical="center"/>
    </xf>
    <xf numFmtId="0" fontId="7" fillId="0" borderId="19" xfId="9" applyFont="1" applyFill="1" applyBorder="1" applyAlignment="1">
      <alignment horizontal="center" vertical="center"/>
    </xf>
    <xf numFmtId="0" fontId="7" fillId="0" borderId="4" xfId="9" applyFont="1" applyBorder="1" applyAlignment="1">
      <alignment horizontal="left" vertical="top" wrapText="1"/>
    </xf>
    <xf numFmtId="0" fontId="7" fillId="0" borderId="13" xfId="9" applyFont="1" applyBorder="1" applyAlignment="1">
      <alignment horizontal="center" vertical="center"/>
    </xf>
    <xf numFmtId="0" fontId="7" fillId="0" borderId="9" xfId="9" applyFont="1" applyFill="1" applyBorder="1" applyAlignment="1">
      <alignment horizontal="center" vertical="center"/>
    </xf>
    <xf numFmtId="2" fontId="7" fillId="2" borderId="19" xfId="9" applyNumberFormat="1" applyFont="1" applyFill="1" applyBorder="1" applyAlignment="1">
      <alignment horizontal="left" vertical="top" wrapText="1"/>
    </xf>
    <xf numFmtId="0" fontId="7" fillId="0" borderId="8" xfId="9" applyFont="1" applyAlignment="1">
      <alignment horizontal="center" vertical="center"/>
    </xf>
    <xf numFmtId="0" fontId="6" fillId="0" borderId="1" xfId="9" applyFont="1" applyBorder="1" applyAlignment="1">
      <alignment horizontal="right" vertical="center"/>
    </xf>
    <xf numFmtId="2" fontId="7" fillId="0" borderId="1" xfId="9" applyNumberFormat="1" applyFont="1" applyBorder="1" applyAlignment="1">
      <alignment horizontal="left" vertical="top" wrapText="1"/>
    </xf>
    <xf numFmtId="0" fontId="6" fillId="0" borderId="2" xfId="9" applyFont="1" applyBorder="1" applyAlignment="1">
      <alignment horizontal="right" vertical="center"/>
    </xf>
    <xf numFmtId="0" fontId="6" fillId="0" borderId="3" xfId="9" applyFont="1" applyBorder="1" applyAlignment="1">
      <alignment horizontal="right" vertical="center"/>
    </xf>
    <xf numFmtId="0" fontId="6" fillId="0" borderId="4" xfId="9" applyFont="1" applyBorder="1" applyAlignment="1">
      <alignment horizontal="center" vertical="center"/>
    </xf>
    <xf numFmtId="0" fontId="6" fillId="0" borderId="2" xfId="9" applyFont="1" applyBorder="1" applyAlignment="1">
      <alignment vertical="center"/>
    </xf>
    <xf numFmtId="0" fontId="6" fillId="0" borderId="3" xfId="9" applyFont="1" applyBorder="1" applyAlignment="1">
      <alignment horizontal="center" vertical="center"/>
    </xf>
    <xf numFmtId="2" fontId="7" fillId="0" borderId="1" xfId="9" applyNumberFormat="1" applyFont="1" applyBorder="1" applyAlignment="1">
      <alignment vertical="center" wrapText="1"/>
    </xf>
    <xf numFmtId="2" fontId="7" fillId="0" borderId="1" xfId="9" applyNumberFormat="1" applyFont="1" applyBorder="1" applyAlignment="1">
      <alignment horizontal="center" vertical="center" wrapText="1"/>
    </xf>
    <xf numFmtId="2" fontId="7" fillId="0" borderId="6" xfId="9" applyNumberFormat="1" applyFont="1" applyBorder="1" applyAlignment="1">
      <alignment vertical="center" wrapText="1"/>
    </xf>
    <xf numFmtId="2" fontId="7" fillId="0" borderId="14" xfId="9" applyNumberFormat="1" applyFont="1" applyBorder="1" applyAlignment="1">
      <alignment horizontal="center" vertical="center" wrapText="1"/>
    </xf>
    <xf numFmtId="2" fontId="7" fillId="0" borderId="1" xfId="9" applyNumberFormat="1" applyFont="1" applyBorder="1" applyAlignment="1">
      <alignment horizontal="left" vertical="center" wrapText="1"/>
    </xf>
    <xf numFmtId="0" fontId="7" fillId="0" borderId="8" xfId="9" applyFont="1" applyBorder="1" applyAlignment="1">
      <alignment vertical="center"/>
    </xf>
    <xf numFmtId="2" fontId="7" fillId="0" borderId="9" xfId="9" applyNumberFormat="1" applyFont="1" applyBorder="1" applyAlignment="1">
      <alignment horizontal="left" vertical="top" wrapText="1"/>
    </xf>
    <xf numFmtId="2" fontId="7" fillId="0" borderId="17" xfId="9" applyNumberFormat="1" applyFont="1" applyBorder="1" applyAlignment="1">
      <alignment horizontal="center" vertical="top" wrapText="1"/>
    </xf>
    <xf numFmtId="2" fontId="7" fillId="0" borderId="17" xfId="9" applyNumberFormat="1" applyFont="1" applyBorder="1" applyAlignment="1">
      <alignment horizontal="center" vertical="center" wrapText="1"/>
    </xf>
    <xf numFmtId="2" fontId="7" fillId="0" borderId="13" xfId="9" applyNumberFormat="1" applyFont="1" applyBorder="1" applyAlignment="1">
      <alignment vertical="top" wrapText="1"/>
    </xf>
    <xf numFmtId="2" fontId="7" fillId="0" borderId="13" xfId="9" applyNumberFormat="1" applyFont="1" applyBorder="1" applyAlignment="1">
      <alignment vertical="center" wrapText="1"/>
    </xf>
    <xf numFmtId="2" fontId="7" fillId="0" borderId="9" xfId="9" applyNumberFormat="1" applyFont="1" applyBorder="1" applyAlignment="1">
      <alignment vertical="center" wrapText="1"/>
    </xf>
    <xf numFmtId="2" fontId="7" fillId="0" borderId="1" xfId="9" applyNumberFormat="1" applyFont="1" applyBorder="1" applyAlignment="1">
      <alignment vertical="top" wrapText="1"/>
    </xf>
    <xf numFmtId="2" fontId="7" fillId="0" borderId="1" xfId="9" applyNumberFormat="1" applyFont="1" applyBorder="1" applyAlignment="1">
      <alignment horizontal="center" vertical="top" wrapText="1"/>
    </xf>
    <xf numFmtId="0" fontId="6" fillId="0" borderId="8" xfId="9" applyFont="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9" xfId="0" applyFont="1" applyBorder="1" applyAlignment="1">
      <alignment vertical="center" wrapText="1"/>
    </xf>
    <xf numFmtId="0" fontId="70" fillId="0" borderId="19" xfId="0" applyFont="1" applyBorder="1" applyAlignment="1">
      <alignment vertical="top" wrapText="1"/>
    </xf>
    <xf numFmtId="0" fontId="31" fillId="2" borderId="8" xfId="2" applyFont="1" applyFill="1" applyBorder="1" applyAlignment="1">
      <alignment horizontal="left"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19" xfId="0" applyFont="1" applyBorder="1" applyAlignment="1"/>
    <xf numFmtId="0" fontId="0" fillId="0" borderId="19" xfId="0" applyFont="1" applyBorder="1" applyAlignment="1">
      <alignment horizontal="left"/>
    </xf>
    <xf numFmtId="0" fontId="0" fillId="0" borderId="19" xfId="0" applyNumberFormat="1" applyFont="1" applyBorder="1" applyAlignment="1"/>
    <xf numFmtId="0" fontId="55" fillId="0" borderId="19" xfId="0" applyFont="1" applyBorder="1" applyAlignment="1">
      <alignment horizontal="left"/>
    </xf>
    <xf numFmtId="0" fontId="55" fillId="0" borderId="19" xfId="0" applyNumberFormat="1" applyFont="1" applyBorder="1" applyAlignment="1"/>
    <xf numFmtId="0" fontId="73" fillId="2" borderId="19" xfId="2" applyFont="1" applyFill="1" applyBorder="1" applyAlignment="1">
      <alignment horizontal="center" wrapText="1"/>
    </xf>
    <xf numFmtId="0" fontId="74" fillId="0" borderId="8" xfId="1" applyFont="1"/>
    <xf numFmtId="0" fontId="22" fillId="0" borderId="19" xfId="1" applyFont="1" applyFill="1" applyBorder="1" applyAlignment="1">
      <alignment horizontal="center" vertical="center" wrapText="1"/>
    </xf>
    <xf numFmtId="0" fontId="22" fillId="0" borderId="19" xfId="1" applyFont="1" applyFill="1" applyBorder="1" applyAlignment="1">
      <alignment horizontal="left" vertical="center" wrapText="1"/>
    </xf>
    <xf numFmtId="0" fontId="20" fillId="0" borderId="19" xfId="1" applyFont="1" applyFill="1" applyBorder="1" applyAlignment="1">
      <alignment horizontal="left" vertical="center" wrapText="1"/>
    </xf>
    <xf numFmtId="1" fontId="22" fillId="0" borderId="19" xfId="1" applyNumberFormat="1" applyFont="1" applyFill="1" applyBorder="1" applyAlignment="1">
      <alignment vertical="center"/>
    </xf>
    <xf numFmtId="17" fontId="22" fillId="2" borderId="19" xfId="1" applyNumberFormat="1" applyFont="1" applyFill="1" applyBorder="1" applyAlignment="1">
      <alignment horizontal="center" vertical="center" wrapText="1"/>
    </xf>
    <xf numFmtId="0" fontId="75" fillId="2" borderId="19" xfId="2" applyFont="1" applyFill="1" applyBorder="1" applyAlignment="1">
      <alignment horizontal="center" vertical="center" wrapText="1"/>
    </xf>
    <xf numFmtId="0" fontId="75" fillId="2" borderId="19" xfId="2" applyFont="1" applyFill="1" applyBorder="1" applyAlignment="1">
      <alignment horizontal="left" vertical="center" wrapText="1"/>
    </xf>
    <xf numFmtId="0" fontId="75" fillId="2" borderId="19" xfId="2" applyFont="1" applyFill="1" applyBorder="1" applyAlignment="1">
      <alignment horizontal="center" wrapText="1"/>
    </xf>
    <xf numFmtId="2" fontId="59" fillId="0" borderId="9" xfId="0" applyNumberFormat="1" applyFont="1" applyBorder="1" applyAlignment="1">
      <alignment horizontal="left" vertical="center" wrapText="1"/>
    </xf>
    <xf numFmtId="2" fontId="59" fillId="0" borderId="1" xfId="0" applyNumberFormat="1" applyFont="1" applyBorder="1" applyAlignment="1">
      <alignment horizontal="center" vertical="center" wrapText="1"/>
    </xf>
    <xf numFmtId="2" fontId="59" fillId="0" borderId="9" xfId="0" applyNumberFormat="1" applyFont="1" applyBorder="1" applyAlignment="1">
      <alignment horizontal="center" vertical="center" wrapText="1"/>
    </xf>
    <xf numFmtId="0" fontId="59" fillId="0" borderId="1" xfId="0" applyFont="1" applyFill="1" applyBorder="1" applyAlignment="1">
      <alignment horizontal="center" vertical="center"/>
    </xf>
    <xf numFmtId="2" fontId="59" fillId="0" borderId="9" xfId="0" applyNumberFormat="1" applyFont="1" applyBorder="1" applyAlignment="1">
      <alignment horizontal="center" vertical="top" wrapText="1"/>
    </xf>
    <xf numFmtId="0" fontId="59" fillId="0" borderId="1" xfId="0" applyFont="1" applyBorder="1" applyAlignment="1">
      <alignment horizontal="center" vertical="center" wrapText="1"/>
    </xf>
    <xf numFmtId="2" fontId="59" fillId="0" borderId="1" xfId="0" applyNumberFormat="1" applyFont="1" applyBorder="1" applyAlignment="1">
      <alignment horizontal="left" vertical="center" wrapText="1"/>
    </xf>
    <xf numFmtId="2" fontId="59" fillId="0" borderId="6" xfId="0" applyNumberFormat="1" applyFont="1" applyBorder="1" applyAlignment="1">
      <alignment horizontal="center" vertical="center" wrapText="1"/>
    </xf>
    <xf numFmtId="0" fontId="59" fillId="0" borderId="1" xfId="0" applyFont="1" applyBorder="1" applyAlignment="1">
      <alignment horizontal="center" vertical="center"/>
    </xf>
    <xf numFmtId="2" fontId="59" fillId="0" borderId="9" xfId="0" applyNumberFormat="1" applyFont="1" applyBorder="1" applyAlignment="1">
      <alignment horizontal="left" vertical="top" wrapText="1"/>
    </xf>
    <xf numFmtId="2" fontId="59" fillId="0" borderId="10" xfId="0" applyNumberFormat="1" applyFont="1" applyBorder="1" applyAlignment="1">
      <alignment horizontal="center" vertical="top" wrapText="1"/>
    </xf>
    <xf numFmtId="2" fontId="59" fillId="0" borderId="22" xfId="0" applyNumberFormat="1" applyFont="1" applyBorder="1" applyAlignment="1">
      <alignment horizontal="center" vertical="top" wrapText="1"/>
    </xf>
    <xf numFmtId="0" fontId="59" fillId="0" borderId="2" xfId="0" applyFont="1" applyBorder="1" applyAlignment="1">
      <alignment horizontal="center" vertical="center"/>
    </xf>
    <xf numFmtId="2" fontId="59" fillId="0" borderId="19" xfId="0" applyNumberFormat="1" applyFont="1" applyBorder="1" applyAlignment="1">
      <alignment horizontal="center" vertical="top" wrapText="1"/>
    </xf>
    <xf numFmtId="2" fontId="59" fillId="0" borderId="10" xfId="0" applyNumberFormat="1" applyFont="1" applyBorder="1" applyAlignment="1">
      <alignment horizontal="center" vertical="center" wrapText="1"/>
    </xf>
    <xf numFmtId="2" fontId="59" fillId="0" borderId="22" xfId="0" applyNumberFormat="1" applyFont="1" applyBorder="1" applyAlignment="1">
      <alignment horizontal="center" vertical="center" wrapText="1"/>
    </xf>
    <xf numFmtId="2" fontId="59" fillId="0" borderId="11" xfId="0" applyNumberFormat="1" applyFont="1" applyBorder="1" applyAlignment="1">
      <alignment horizontal="left" vertical="top" wrapText="1"/>
    </xf>
    <xf numFmtId="2" fontId="59" fillId="0" borderId="1" xfId="0" applyNumberFormat="1" applyFont="1" applyBorder="1" applyAlignment="1">
      <alignment horizontal="left" vertical="top" wrapText="1"/>
    </xf>
    <xf numFmtId="2" fontId="59" fillId="0" borderId="1" xfId="0" applyNumberFormat="1" applyFont="1" applyBorder="1" applyAlignment="1">
      <alignment horizontal="center" vertical="top" wrapText="1"/>
    </xf>
    <xf numFmtId="0" fontId="75" fillId="2" borderId="19" xfId="1" applyFont="1" applyFill="1" applyBorder="1" applyAlignment="1">
      <alignment horizontal="left" vertical="center" wrapText="1"/>
    </xf>
    <xf numFmtId="0" fontId="75" fillId="2" borderId="19" xfId="1" applyFont="1" applyFill="1" applyBorder="1" applyAlignment="1">
      <alignment wrapText="1"/>
    </xf>
    <xf numFmtId="0" fontId="75" fillId="2" borderId="19" xfId="1" applyFont="1" applyFill="1" applyBorder="1" applyAlignment="1">
      <alignment horizontal="left" wrapText="1"/>
    </xf>
    <xf numFmtId="0" fontId="75" fillId="2" borderId="19" xfId="1" applyFont="1" applyFill="1" applyBorder="1" applyAlignment="1">
      <alignment horizontal="center" vertical="center" wrapText="1"/>
    </xf>
    <xf numFmtId="0" fontId="59" fillId="0" borderId="19" xfId="0" applyFont="1" applyBorder="1" applyAlignment="1">
      <alignment horizontal="center" vertical="center"/>
    </xf>
    <xf numFmtId="0" fontId="20" fillId="0" borderId="19" xfId="1" applyFont="1" applyFill="1" applyBorder="1" applyAlignment="1">
      <alignment horizontal="center" vertical="center" wrapText="1"/>
    </xf>
    <xf numFmtId="0" fontId="76" fillId="0" borderId="8" xfId="2" applyFont="1" applyBorder="1"/>
    <xf numFmtId="0" fontId="61" fillId="0" borderId="8" xfId="2" applyFont="1" applyBorder="1"/>
    <xf numFmtId="0" fontId="76" fillId="0" borderId="8" xfId="2" applyFont="1" applyBorder="1" applyAlignment="1"/>
    <xf numFmtId="0" fontId="61" fillId="0" borderId="8" xfId="2" applyFont="1" applyBorder="1" applyAlignment="1">
      <alignment horizontal="left"/>
    </xf>
    <xf numFmtId="17" fontId="7" fillId="2" borderId="19" xfId="1" applyNumberFormat="1" applyFont="1" applyFill="1" applyBorder="1" applyAlignment="1">
      <alignment horizontal="left" vertical="center" wrapText="1"/>
    </xf>
    <xf numFmtId="0" fontId="30" fillId="2" borderId="2" xfId="2" applyFont="1" applyFill="1" applyBorder="1" applyAlignment="1">
      <alignment horizontal="left" vertical="center" wrapText="1"/>
    </xf>
    <xf numFmtId="0" fontId="30" fillId="2" borderId="19" xfId="2" applyFont="1" applyFill="1" applyBorder="1" applyAlignment="1">
      <alignment horizontal="center" vertical="center" wrapText="1"/>
    </xf>
    <xf numFmtId="0" fontId="30" fillId="2" borderId="19" xfId="2" applyFont="1" applyFill="1" applyBorder="1" applyAlignment="1">
      <alignment horizontal="left" vertical="center" wrapText="1"/>
    </xf>
    <xf numFmtId="0" fontId="19" fillId="0" borderId="19" xfId="2" applyFont="1" applyBorder="1"/>
    <xf numFmtId="0" fontId="77" fillId="0" borderId="19" xfId="2" applyFont="1" applyBorder="1" applyAlignment="1">
      <alignment horizontal="left"/>
    </xf>
    <xf numFmtId="0" fontId="29" fillId="0" borderId="19" xfId="2" applyFont="1" applyBorder="1"/>
    <xf numFmtId="0" fontId="61" fillId="0" borderId="19" xfId="2" applyFont="1" applyBorder="1" applyAlignment="1">
      <alignment horizontal="left"/>
    </xf>
    <xf numFmtId="0" fontId="7" fillId="0" borderId="19" xfId="0" applyFont="1" applyBorder="1" applyAlignment="1">
      <alignment horizontal="center" vertical="center" wrapText="1"/>
    </xf>
    <xf numFmtId="0" fontId="29" fillId="2" borderId="19" xfId="2" applyFont="1" applyFill="1" applyBorder="1"/>
    <xf numFmtId="0" fontId="7" fillId="0" borderId="19" xfId="0" applyFont="1" applyBorder="1" applyAlignment="1">
      <alignment horizontal="left" vertical="top"/>
    </xf>
    <xf numFmtId="0" fontId="5" fillId="0" borderId="19" xfId="1" applyBorder="1"/>
    <xf numFmtId="0" fontId="61" fillId="0" borderId="19" xfId="1" applyFont="1" applyBorder="1" applyAlignment="1">
      <alignment horizontal="left"/>
    </xf>
    <xf numFmtId="2" fontId="59" fillId="0" borderId="19" xfId="0" applyNumberFormat="1" applyFont="1" applyBorder="1" applyAlignment="1">
      <alignment horizontal="center" vertical="center" wrapText="1"/>
    </xf>
    <xf numFmtId="0" fontId="59" fillId="0" borderId="19" xfId="0" applyFont="1" applyFill="1" applyBorder="1" applyAlignment="1">
      <alignment horizontal="center" vertical="center"/>
    </xf>
    <xf numFmtId="0" fontId="59" fillId="0" borderId="19" xfId="0" applyFont="1" applyBorder="1" applyAlignment="1">
      <alignment horizontal="center" vertical="center" wrapText="1"/>
    </xf>
    <xf numFmtId="0" fontId="27" fillId="0" borderId="19" xfId="2" applyFont="1" applyBorder="1" applyAlignment="1">
      <alignment horizontal="center" wrapText="1"/>
    </xf>
    <xf numFmtId="0" fontId="27" fillId="0" borderId="19" xfId="2" applyFont="1" applyBorder="1" applyAlignment="1">
      <alignment horizontal="left" wrapText="1"/>
    </xf>
    <xf numFmtId="17" fontId="61" fillId="0" borderId="19" xfId="2" applyNumberFormat="1" applyFont="1" applyBorder="1" applyAlignment="1">
      <alignment horizontal="left"/>
    </xf>
    <xf numFmtId="0" fontId="33" fillId="4" borderId="19" xfId="2" applyFont="1" applyFill="1" applyBorder="1" applyAlignment="1">
      <alignment horizontal="left" wrapText="1"/>
    </xf>
    <xf numFmtId="0" fontId="27" fillId="2" borderId="19" xfId="2" applyFont="1" applyFill="1" applyBorder="1" applyAlignment="1">
      <alignment horizontal="left" wrapText="1"/>
    </xf>
    <xf numFmtId="0" fontId="27" fillId="2" borderId="19" xfId="2" applyFont="1" applyFill="1" applyBorder="1" applyAlignment="1">
      <alignment horizontal="center" wrapText="1"/>
    </xf>
    <xf numFmtId="0" fontId="75" fillId="4" borderId="19" xfId="2" applyFont="1" applyFill="1" applyBorder="1" applyAlignment="1">
      <alignment horizontal="left" wrapText="1"/>
    </xf>
    <xf numFmtId="0" fontId="59" fillId="0" borderId="19" xfId="2" applyFont="1" applyBorder="1" applyAlignment="1">
      <alignment horizontal="left"/>
    </xf>
    <xf numFmtId="2" fontId="9" fillId="0" borderId="19" xfId="0" applyNumberFormat="1" applyFont="1" applyBorder="1" applyAlignment="1">
      <alignment horizontal="center" vertical="center" wrapText="1"/>
    </xf>
    <xf numFmtId="0" fontId="33" fillId="2" borderId="19" xfId="2" applyFont="1" applyFill="1" applyBorder="1" applyAlignment="1">
      <alignment horizontal="left" wrapText="1"/>
    </xf>
    <xf numFmtId="2" fontId="9" fillId="0" borderId="19" xfId="0" applyNumberFormat="1" applyFont="1" applyBorder="1" applyAlignment="1">
      <alignment horizontal="center" vertical="top" wrapText="1"/>
    </xf>
    <xf numFmtId="0" fontId="27" fillId="4" borderId="19" xfId="2" applyFont="1" applyFill="1" applyBorder="1" applyAlignment="1">
      <alignment horizontal="center" wrapText="1"/>
    </xf>
    <xf numFmtId="0" fontId="27" fillId="3" borderId="19" xfId="2" applyFont="1" applyFill="1" applyBorder="1" applyAlignment="1">
      <alignment horizontal="center" vertical="center" wrapText="1"/>
    </xf>
    <xf numFmtId="0" fontId="33" fillId="4" borderId="19" xfId="2" applyFont="1" applyFill="1" applyBorder="1" applyAlignment="1">
      <alignment horizontal="center" wrapText="1"/>
    </xf>
    <xf numFmtId="0" fontId="27" fillId="2" borderId="19" xfId="2" applyFont="1" applyFill="1" applyBorder="1" applyAlignment="1">
      <alignment horizontal="left" vertical="center" wrapText="1"/>
    </xf>
    <xf numFmtId="0" fontId="27" fillId="5" borderId="19" xfId="2" applyFont="1" applyFill="1" applyBorder="1" applyAlignment="1">
      <alignment horizontal="center" vertical="center" wrapText="1"/>
    </xf>
    <xf numFmtId="0" fontId="21" fillId="2" borderId="19" xfId="2" applyFont="1" applyFill="1" applyBorder="1" applyAlignment="1">
      <alignment horizontal="left" vertical="center" wrapText="1"/>
    </xf>
    <xf numFmtId="0" fontId="21" fillId="2" borderId="19" xfId="2" applyFont="1" applyFill="1" applyBorder="1" applyAlignment="1">
      <alignment horizontal="center" wrapText="1"/>
    </xf>
    <xf numFmtId="0" fontId="21" fillId="2" borderId="19" xfId="2" applyFont="1" applyFill="1" applyBorder="1" applyAlignment="1">
      <alignment horizontal="left" wrapText="1"/>
    </xf>
    <xf numFmtId="0" fontId="20" fillId="3" borderId="19" xfId="2" applyFont="1" applyFill="1" applyBorder="1" applyAlignment="1">
      <alignment horizontal="center" vertical="center" wrapText="1"/>
    </xf>
    <xf numFmtId="0" fontId="61" fillId="0" borderId="19" xfId="2" applyFont="1" applyBorder="1"/>
    <xf numFmtId="0" fontId="25" fillId="0" borderId="19" xfId="2" applyFont="1" applyBorder="1" applyAlignment="1"/>
    <xf numFmtId="0" fontId="22" fillId="2" borderId="19" xfId="0" applyFont="1" applyFill="1" applyBorder="1" applyAlignment="1">
      <alignment horizontal="center" vertical="center" wrapText="1" readingOrder="1"/>
    </xf>
    <xf numFmtId="0" fontId="20" fillId="3" borderId="1" xfId="0" applyFont="1" applyFill="1" applyBorder="1" applyAlignment="1">
      <alignment horizontal="left" vertical="center" wrapText="1"/>
    </xf>
    <xf numFmtId="0" fontId="20" fillId="2" borderId="1" xfId="0" applyFont="1" applyFill="1" applyBorder="1" applyAlignment="1">
      <alignment vertical="center" wrapText="1"/>
    </xf>
    <xf numFmtId="0" fontId="22" fillId="2" borderId="19" xfId="0" applyFont="1" applyFill="1" applyBorder="1" applyAlignment="1">
      <alignment horizontal="center" vertical="center" wrapText="1"/>
    </xf>
    <xf numFmtId="0" fontId="22" fillId="2" borderId="19" xfId="0" applyFont="1" applyFill="1" applyBorder="1" applyAlignment="1">
      <alignment horizontal="left" vertical="center" wrapText="1" readingOrder="1"/>
    </xf>
    <xf numFmtId="0" fontId="20" fillId="2" borderId="19" xfId="0" applyFont="1" applyFill="1" applyBorder="1" applyAlignment="1">
      <alignment horizontal="left" vertical="center" wrapText="1"/>
    </xf>
    <xf numFmtId="0" fontId="22" fillId="2" borderId="19" xfId="0" applyFont="1" applyFill="1" applyBorder="1" applyAlignment="1">
      <alignment vertical="center" wrapText="1" readingOrder="1"/>
    </xf>
    <xf numFmtId="0" fontId="20" fillId="2" borderId="1" xfId="0" applyFont="1" applyFill="1" applyBorder="1" applyAlignment="1">
      <alignment horizontal="left" vertical="center" wrapText="1" readingOrder="1"/>
    </xf>
    <xf numFmtId="0" fontId="20" fillId="2" borderId="1" xfId="0" applyFont="1" applyFill="1" applyBorder="1" applyAlignment="1">
      <alignment vertical="center" wrapText="1" readingOrder="1"/>
    </xf>
    <xf numFmtId="0" fontId="20" fillId="3" borderId="1"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2" borderId="19" xfId="0" applyFont="1" applyFill="1" applyBorder="1" applyAlignment="1">
      <alignment horizontal="left" vertical="center" wrapText="1"/>
    </xf>
    <xf numFmtId="0" fontId="22" fillId="2" borderId="19" xfId="0" applyFont="1" applyFill="1" applyBorder="1" applyAlignment="1">
      <alignment vertical="center" wrapText="1"/>
    </xf>
    <xf numFmtId="17" fontId="22" fillId="2" borderId="19" xfId="1" applyNumberFormat="1" applyFont="1" applyFill="1" applyBorder="1" applyAlignment="1">
      <alignment horizontal="left" vertical="center" wrapText="1"/>
    </xf>
    <xf numFmtId="0" fontId="7" fillId="0" borderId="19" xfId="0" applyFont="1" applyBorder="1" applyAlignment="1">
      <alignment horizontal="left" wrapText="1"/>
    </xf>
    <xf numFmtId="0" fontId="7" fillId="0" borderId="19" xfId="0" applyFont="1" applyBorder="1" applyAlignment="1">
      <alignment horizontal="left" vertical="center" wrapText="1"/>
    </xf>
    <xf numFmtId="0" fontId="7" fillId="0" borderId="19" xfId="0" applyFont="1" applyBorder="1" applyAlignment="1">
      <alignment horizontal="left" vertical="top" wrapText="1"/>
    </xf>
    <xf numFmtId="0" fontId="7" fillId="0" borderId="19" xfId="0" applyFont="1" applyFill="1" applyBorder="1" applyAlignment="1">
      <alignment horizontal="left" vertical="center" wrapText="1"/>
    </xf>
    <xf numFmtId="2" fontId="59" fillId="0" borderId="19" xfId="0" applyNumberFormat="1" applyFont="1" applyBorder="1" applyAlignment="1">
      <alignment horizontal="left" vertical="center" wrapText="1"/>
    </xf>
    <xf numFmtId="2" fontId="59" fillId="0" borderId="19" xfId="0" applyNumberFormat="1" applyFont="1" applyBorder="1" applyAlignment="1">
      <alignment horizontal="left" vertical="top" wrapText="1"/>
    </xf>
    <xf numFmtId="2" fontId="9" fillId="0" borderId="19" xfId="0" applyNumberFormat="1" applyFont="1" applyBorder="1" applyAlignment="1">
      <alignment horizontal="left" vertical="center" wrapText="1"/>
    </xf>
    <xf numFmtId="0" fontId="29" fillId="0" borderId="19" xfId="2" applyFont="1" applyBorder="1" applyAlignment="1">
      <alignment horizontal="left"/>
    </xf>
    <xf numFmtId="2" fontId="9" fillId="0" borderId="19" xfId="0" applyNumberFormat="1" applyFont="1" applyBorder="1" applyAlignment="1">
      <alignment horizontal="left" vertical="top" wrapText="1"/>
    </xf>
    <xf numFmtId="0" fontId="27" fillId="3" borderId="19" xfId="2" applyFont="1" applyFill="1" applyBorder="1" applyAlignment="1">
      <alignment horizontal="left" vertical="center" wrapText="1"/>
    </xf>
    <xf numFmtId="0" fontId="2" fillId="0" borderId="19" xfId="2" applyFont="1" applyBorder="1" applyAlignment="1"/>
    <xf numFmtId="2" fontId="59" fillId="0" borderId="11" xfId="0" applyNumberFormat="1" applyFont="1" applyBorder="1" applyAlignment="1">
      <alignment horizontal="left" vertical="center" wrapText="1"/>
    </xf>
    <xf numFmtId="0" fontId="5" fillId="2" borderId="8" xfId="1" applyFill="1"/>
    <xf numFmtId="0" fontId="23" fillId="2" borderId="19" xfId="1" applyFont="1" applyFill="1" applyBorder="1" applyAlignment="1"/>
    <xf numFmtId="0" fontId="21" fillId="2" borderId="19" xfId="1" applyFont="1" applyFill="1" applyBorder="1" applyAlignment="1">
      <alignment horizontal="left" vertical="center" wrapText="1"/>
    </xf>
    <xf numFmtId="0" fontId="21" fillId="2" borderId="19" xfId="1" applyFont="1" applyFill="1" applyBorder="1" applyAlignment="1"/>
    <xf numFmtId="0" fontId="20" fillId="3" borderId="19" xfId="1" applyFont="1" applyFill="1" applyBorder="1" applyAlignment="1">
      <alignment horizontal="left" vertical="center" wrapText="1"/>
    </xf>
    <xf numFmtId="0" fontId="28" fillId="0" borderId="8" xfId="1" applyFont="1"/>
    <xf numFmtId="0" fontId="28" fillId="0" borderId="8" xfId="1" applyFont="1" applyAlignment="1">
      <alignment vertical="center"/>
    </xf>
    <xf numFmtId="0" fontId="28" fillId="0" borderId="19" xfId="1" applyFont="1" applyBorder="1" applyAlignment="1">
      <alignment vertical="center"/>
    </xf>
    <xf numFmtId="0" fontId="21" fillId="2" borderId="19" xfId="1" applyFont="1" applyFill="1" applyBorder="1" applyAlignment="1">
      <alignment horizontal="center" wrapText="1"/>
    </xf>
    <xf numFmtId="0" fontId="21" fillId="2" borderId="19" xfId="1" applyFont="1" applyFill="1" applyBorder="1" applyAlignment="1">
      <alignment wrapText="1"/>
    </xf>
    <xf numFmtId="0" fontId="21" fillId="2" borderId="19" xfId="1" applyFont="1" applyFill="1" applyBorder="1" applyAlignment="1">
      <alignment horizontal="left" wrapText="1"/>
    </xf>
    <xf numFmtId="0" fontId="20" fillId="2" borderId="19" xfId="1" applyFont="1" applyFill="1" applyBorder="1" applyAlignment="1">
      <alignment horizontal="left" wrapText="1"/>
    </xf>
    <xf numFmtId="0" fontId="20" fillId="3" borderId="19" xfId="1" applyFont="1" applyFill="1" applyBorder="1" applyAlignment="1">
      <alignment horizontal="center" vertical="center" wrapText="1"/>
    </xf>
    <xf numFmtId="0" fontId="28" fillId="0" borderId="19" xfId="1" applyFont="1" applyBorder="1"/>
    <xf numFmtId="0" fontId="28" fillId="0" borderId="8" xfId="1" applyFont="1" applyAlignment="1">
      <alignment horizontal="center"/>
    </xf>
    <xf numFmtId="0" fontId="20" fillId="0" borderId="8" xfId="1" applyFont="1" applyAlignment="1">
      <alignment horizontal="center" vertical="center"/>
    </xf>
    <xf numFmtId="0" fontId="20" fillId="0" borderId="19" xfId="1" applyFont="1" applyBorder="1" applyAlignment="1">
      <alignment horizontal="center" vertical="center"/>
    </xf>
    <xf numFmtId="0" fontId="21" fillId="2" borderId="19" xfId="1" applyFont="1" applyFill="1" applyBorder="1" applyAlignment="1">
      <alignment horizontal="center" vertical="center"/>
    </xf>
    <xf numFmtId="0" fontId="20" fillId="0" borderId="19" xfId="1" applyFont="1" applyBorder="1" applyAlignment="1">
      <alignment vertical="center"/>
    </xf>
    <xf numFmtId="0" fontId="75" fillId="0" borderId="19" xfId="1" applyFont="1" applyBorder="1" applyAlignment="1">
      <alignment vertical="center"/>
    </xf>
    <xf numFmtId="0" fontId="20" fillId="2" borderId="19" xfId="1" applyFont="1" applyFill="1" applyBorder="1" applyAlignment="1">
      <alignment vertical="center"/>
    </xf>
    <xf numFmtId="0" fontId="20" fillId="2" borderId="19" xfId="1" applyFont="1" applyFill="1" applyBorder="1" applyAlignment="1">
      <alignment horizontal="center" wrapText="1"/>
    </xf>
    <xf numFmtId="0" fontId="20" fillId="2" borderId="19" xfId="1" applyFont="1" applyFill="1" applyBorder="1" applyAlignment="1">
      <alignment wrapText="1"/>
    </xf>
    <xf numFmtId="0" fontId="28" fillId="0" borderId="19" xfId="1" applyFont="1" applyBorder="1" applyAlignment="1">
      <alignment horizontal="center" vertical="center"/>
    </xf>
    <xf numFmtId="0" fontId="22" fillId="0" borderId="19" xfId="0" applyFont="1" applyBorder="1" applyAlignment="1">
      <alignment horizontal="center"/>
    </xf>
    <xf numFmtId="0" fontId="20" fillId="0" borderId="19" xfId="1" applyFont="1" applyBorder="1" applyAlignment="1">
      <alignment horizontal="center" vertical="center" wrapText="1"/>
    </xf>
    <xf numFmtId="0" fontId="23" fillId="2" borderId="19" xfId="1" applyFont="1" applyFill="1" applyBorder="1" applyAlignment="1">
      <alignment vertical="center"/>
    </xf>
    <xf numFmtId="0" fontId="21" fillId="2" borderId="19" xfId="1" applyFont="1" applyFill="1" applyBorder="1" applyAlignment="1">
      <alignment vertical="center"/>
    </xf>
    <xf numFmtId="0" fontId="22" fillId="0" borderId="19" xfId="1" applyFont="1" applyBorder="1" applyAlignment="1">
      <alignment horizontal="center" vertical="center" wrapText="1"/>
    </xf>
    <xf numFmtId="0" fontId="22" fillId="0" borderId="19" xfId="1" applyFont="1" applyBorder="1" applyAlignment="1">
      <alignment vertical="center"/>
    </xf>
    <xf numFmtId="0" fontId="54" fillId="0" borderId="8" xfId="1" applyFont="1"/>
    <xf numFmtId="0" fontId="22" fillId="3" borderId="19" xfId="1" applyFont="1" applyFill="1" applyBorder="1" applyAlignment="1">
      <alignment horizontal="left" vertical="center" wrapText="1"/>
    </xf>
    <xf numFmtId="0" fontId="22" fillId="3" borderId="19" xfId="1" applyFont="1" applyFill="1" applyBorder="1" applyAlignment="1">
      <alignment horizontal="center" vertical="center" wrapText="1"/>
    </xf>
    <xf numFmtId="0" fontId="22" fillId="2" borderId="19" xfId="1" applyFont="1" applyFill="1" applyBorder="1" applyAlignment="1">
      <alignment vertical="center"/>
    </xf>
    <xf numFmtId="0" fontId="22" fillId="2" borderId="23" xfId="1" applyFont="1" applyFill="1" applyBorder="1" applyAlignment="1">
      <alignment horizontal="center" vertical="center" wrapText="1"/>
    </xf>
    <xf numFmtId="0" fontId="5" fillId="0" borderId="8" xfId="1" applyAlignment="1">
      <alignment horizontal="left"/>
    </xf>
    <xf numFmtId="0" fontId="1" fillId="0" borderId="8" xfId="1" applyFont="1"/>
    <xf numFmtId="0" fontId="78" fillId="0" borderId="8" xfId="1" applyFont="1"/>
    <xf numFmtId="0" fontId="78" fillId="0" borderId="8" xfId="1" applyFont="1" applyAlignment="1">
      <alignment horizontal="left"/>
    </xf>
    <xf numFmtId="0" fontId="79" fillId="0" borderId="8" xfId="1" applyFont="1"/>
    <xf numFmtId="0" fontId="80" fillId="0" borderId="8" xfId="1" applyFont="1"/>
    <xf numFmtId="0" fontId="54" fillId="0" borderId="8" xfId="1" applyFont="1" applyAlignment="1"/>
    <xf numFmtId="0" fontId="54" fillId="0" borderId="8" xfId="1" applyFont="1" applyAlignment="1">
      <alignment horizontal="center"/>
    </xf>
    <xf numFmtId="0" fontId="80" fillId="0" borderId="8" xfId="1" applyFont="1" applyBorder="1" applyAlignment="1">
      <alignment horizontal="left"/>
    </xf>
    <xf numFmtId="0" fontId="80" fillId="0" borderId="8" xfId="1" applyFont="1" applyBorder="1"/>
    <xf numFmtId="0" fontId="22" fillId="0" borderId="19" xfId="1" applyFont="1" applyFill="1" applyBorder="1" applyAlignment="1">
      <alignment vertical="center" wrapText="1"/>
    </xf>
    <xf numFmtId="0" fontId="23" fillId="0" borderId="19" xfId="1" applyFont="1" applyFill="1" applyBorder="1" applyAlignment="1">
      <alignment horizontal="center" vertical="top" wrapText="1"/>
    </xf>
    <xf numFmtId="0" fontId="23" fillId="0" borderId="19" xfId="1" applyFont="1" applyFill="1" applyBorder="1" applyAlignment="1">
      <alignment horizontal="left" vertical="top" wrapText="1"/>
    </xf>
    <xf numFmtId="0" fontId="23" fillId="0" borderId="19" xfId="1" applyFont="1" applyFill="1" applyBorder="1" applyAlignment="1">
      <alignment vertical="top" wrapText="1"/>
    </xf>
    <xf numFmtId="0" fontId="80" fillId="0" borderId="8" xfId="1" applyFont="1" applyFill="1" applyBorder="1" applyAlignment="1">
      <alignment vertical="top" wrapText="1"/>
    </xf>
    <xf numFmtId="0" fontId="80" fillId="0" borderId="8" xfId="1" applyFont="1" applyFill="1" applyBorder="1" applyAlignment="1">
      <alignment horizontal="left" vertical="top" wrapText="1"/>
    </xf>
    <xf numFmtId="0" fontId="80" fillId="0" borderId="8" xfId="1" applyFont="1" applyFill="1" applyAlignment="1">
      <alignment vertical="top" wrapText="1"/>
    </xf>
    <xf numFmtId="0" fontId="5" fillId="0" borderId="8" xfId="1" applyFill="1" applyAlignment="1">
      <alignment vertical="top" wrapText="1"/>
    </xf>
    <xf numFmtId="0" fontId="28" fillId="0" borderId="8" xfId="1" applyFont="1" applyFill="1" applyAlignment="1">
      <alignment vertical="top" wrapText="1"/>
    </xf>
    <xf numFmtId="0" fontId="28" fillId="0" borderId="8" xfId="1" applyFont="1" applyFill="1" applyAlignment="1">
      <alignment horizontal="center" vertical="top" wrapText="1"/>
    </xf>
    <xf numFmtId="0" fontId="78" fillId="0" borderId="8" xfId="1" applyFont="1" applyFill="1" applyAlignment="1">
      <alignment vertical="top" wrapText="1"/>
    </xf>
    <xf numFmtId="0" fontId="22" fillId="0" borderId="19" xfId="0" applyFont="1" applyFill="1" applyBorder="1" applyAlignment="1">
      <alignment horizontal="center" vertical="center" wrapText="1"/>
    </xf>
    <xf numFmtId="0" fontId="5" fillId="0" borderId="8" xfId="1" applyFill="1" applyAlignment="1">
      <alignment vertical="center" wrapText="1"/>
    </xf>
    <xf numFmtId="0" fontId="23" fillId="2" borderId="23" xfId="2" applyFont="1" applyFill="1" applyBorder="1" applyAlignment="1">
      <alignment horizontal="left"/>
    </xf>
    <xf numFmtId="0" fontId="23" fillId="2" borderId="25" xfId="2" applyFont="1" applyFill="1" applyBorder="1" applyAlignment="1">
      <alignment horizontal="left"/>
    </xf>
    <xf numFmtId="0" fontId="21" fillId="2" borderId="2" xfId="2" applyFont="1" applyFill="1" applyBorder="1" applyAlignment="1">
      <alignment horizontal="left"/>
    </xf>
    <xf numFmtId="0" fontId="21" fillId="2" borderId="4" xfId="2" applyFont="1" applyFill="1" applyBorder="1" applyAlignment="1">
      <alignment horizontal="left"/>
    </xf>
    <xf numFmtId="0" fontId="24" fillId="0" borderId="12" xfId="2" applyFont="1" applyBorder="1" applyAlignment="1">
      <alignment horizontal="center" wrapText="1"/>
    </xf>
    <xf numFmtId="0" fontId="26" fillId="0" borderId="12" xfId="2" applyFont="1" applyBorder="1" applyAlignment="1">
      <alignment horizontal="center" wrapText="1"/>
    </xf>
    <xf numFmtId="0" fontId="31" fillId="2" borderId="45" xfId="2" applyFont="1" applyFill="1" applyBorder="1" applyAlignment="1">
      <alignment horizontal="left"/>
    </xf>
    <xf numFmtId="0" fontId="31" fillId="2" borderId="46" xfId="2" applyFont="1" applyFill="1" applyBorder="1" applyAlignment="1">
      <alignment horizontal="left"/>
    </xf>
    <xf numFmtId="0" fontId="31" fillId="2" borderId="23" xfId="2" applyFont="1" applyFill="1" applyBorder="1" applyAlignment="1">
      <alignment horizontal="left"/>
    </xf>
    <xf numFmtId="0" fontId="31" fillId="2" borderId="25" xfId="2" applyFont="1" applyFill="1" applyBorder="1" applyAlignment="1">
      <alignment horizontal="left"/>
    </xf>
    <xf numFmtId="0" fontId="31" fillId="2" borderId="42" xfId="2" applyFont="1" applyFill="1" applyBorder="1" applyAlignment="1">
      <alignment horizontal="left"/>
    </xf>
    <xf numFmtId="0" fontId="31" fillId="2" borderId="43" xfId="2" applyFont="1" applyFill="1" applyBorder="1" applyAlignment="1">
      <alignment horizontal="left"/>
    </xf>
    <xf numFmtId="0" fontId="31" fillId="2" borderId="19" xfId="2" applyFont="1" applyFill="1" applyBorder="1" applyAlignment="1">
      <alignment horizontal="left"/>
    </xf>
    <xf numFmtId="0" fontId="68" fillId="2" borderId="2" xfId="1" applyFont="1" applyFill="1" applyBorder="1" applyAlignment="1">
      <alignment horizontal="left"/>
    </xf>
    <xf numFmtId="0" fontId="69" fillId="2" borderId="4" xfId="1" applyFont="1" applyFill="1" applyBorder="1"/>
    <xf numFmtId="0" fontId="23" fillId="2" borderId="19" xfId="1" applyFont="1" applyFill="1" applyBorder="1" applyAlignment="1">
      <alignment horizontal="left"/>
    </xf>
    <xf numFmtId="0" fontId="24" fillId="2" borderId="12" xfId="1" applyFont="1" applyFill="1" applyBorder="1" applyAlignment="1">
      <alignment horizontal="center" wrapText="1"/>
    </xf>
    <xf numFmtId="0" fontId="65" fillId="2" borderId="19" xfId="1" applyFont="1" applyFill="1" applyBorder="1" applyAlignment="1">
      <alignment horizontal="left"/>
    </xf>
    <xf numFmtId="0" fontId="21" fillId="2" borderId="23" xfId="1" applyFont="1" applyFill="1" applyBorder="1" applyAlignment="1">
      <alignment horizontal="center" vertical="top" wrapText="1"/>
    </xf>
    <xf numFmtId="0" fontId="21" fillId="2" borderId="24" xfId="1" applyFont="1" applyFill="1" applyBorder="1" applyAlignment="1">
      <alignment horizontal="center" vertical="top" wrapText="1"/>
    </xf>
    <xf numFmtId="0" fontId="21" fillId="2" borderId="23" xfId="1" applyFont="1" applyFill="1" applyBorder="1" applyAlignment="1">
      <alignment horizontal="center" wrapText="1"/>
    </xf>
    <xf numFmtId="0" fontId="21" fillId="2" borderId="24" xfId="1" applyFont="1" applyFill="1" applyBorder="1" applyAlignment="1">
      <alignment horizontal="center" wrapText="1"/>
    </xf>
    <xf numFmtId="0" fontId="21" fillId="2" borderId="25" xfId="1" applyFont="1" applyFill="1" applyBorder="1" applyAlignment="1">
      <alignment horizontal="center" wrapText="1"/>
    </xf>
    <xf numFmtId="0" fontId="23" fillId="2" borderId="23" xfId="1" applyFont="1" applyFill="1" applyBorder="1" applyAlignment="1">
      <alignment horizontal="left" vertical="center" wrapText="1"/>
    </xf>
    <xf numFmtId="0" fontId="23" fillId="2" borderId="24" xfId="1" applyFont="1" applyFill="1" applyBorder="1" applyAlignment="1">
      <alignment horizontal="left" vertical="center" wrapText="1"/>
    </xf>
    <xf numFmtId="0" fontId="23" fillId="2" borderId="25" xfId="1" applyFont="1" applyFill="1" applyBorder="1" applyAlignment="1">
      <alignment horizontal="left" vertical="center" wrapText="1"/>
    </xf>
    <xf numFmtId="0" fontId="23" fillId="2" borderId="19" xfId="2" applyFont="1" applyFill="1" applyBorder="1" applyAlignment="1">
      <alignment horizontal="left"/>
    </xf>
    <xf numFmtId="0" fontId="21" fillId="2" borderId="19" xfId="2" applyFont="1" applyFill="1" applyBorder="1" applyAlignment="1">
      <alignment horizontal="left"/>
    </xf>
    <xf numFmtId="0" fontId="26" fillId="0" borderId="8" xfId="2" applyFont="1" applyBorder="1" applyAlignment="1">
      <alignment horizontal="center" wrapText="1"/>
    </xf>
    <xf numFmtId="0" fontId="7" fillId="0" borderId="2" xfId="0" applyFont="1" applyBorder="1" applyAlignment="1">
      <alignment horizontal="left" vertical="top" wrapText="1"/>
    </xf>
    <xf numFmtId="0" fontId="8" fillId="0" borderId="3" xfId="0" applyFont="1" applyBorder="1"/>
    <xf numFmtId="0" fontId="8" fillId="0" borderId="4" xfId="0" applyFont="1" applyBorder="1"/>
    <xf numFmtId="0" fontId="11"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3" xfId="0" applyFont="1" applyBorder="1" applyAlignment="1">
      <alignment horizontal="center" vertical="center"/>
    </xf>
    <xf numFmtId="0" fontId="14" fillId="0" borderId="2" xfId="0" applyFont="1" applyBorder="1" applyAlignment="1">
      <alignment horizontal="center" vertical="center" wrapText="1"/>
    </xf>
    <xf numFmtId="0" fontId="6" fillId="0" borderId="5" xfId="0" applyFont="1" applyBorder="1" applyAlignment="1">
      <alignment horizontal="left" vertical="center"/>
    </xf>
    <xf numFmtId="0" fontId="8" fillId="0" borderId="13" xfId="0" applyFont="1" applyBorder="1"/>
    <xf numFmtId="0" fontId="10" fillId="0" borderId="12" xfId="0" applyFont="1" applyBorder="1" applyAlignment="1">
      <alignment horizontal="center"/>
    </xf>
    <xf numFmtId="0" fontId="8" fillId="0" borderId="12" xfId="0" applyFont="1" applyBorder="1"/>
    <xf numFmtId="0" fontId="15" fillId="0" borderId="14" xfId="0" applyFont="1" applyBorder="1" applyAlignment="1">
      <alignment horizontal="left" vertical="top" wrapText="1"/>
    </xf>
    <xf numFmtId="0" fontId="8" fillId="0" borderId="15" xfId="0" applyFont="1" applyBorder="1"/>
    <xf numFmtId="0" fontId="8" fillId="0" borderId="16" xfId="0" applyFont="1" applyBorder="1"/>
    <xf numFmtId="0" fontId="8" fillId="0" borderId="17" xfId="0" applyFont="1" applyBorder="1"/>
    <xf numFmtId="0" fontId="8" fillId="0" borderId="18" xfId="0" applyFont="1" applyBorder="1"/>
    <xf numFmtId="0" fontId="6" fillId="0" borderId="2" xfId="0" applyFont="1" applyBorder="1" applyAlignment="1">
      <alignment horizontal="center" vertical="center"/>
    </xf>
    <xf numFmtId="0" fontId="34" fillId="0" borderId="8" xfId="3" applyAlignment="1"/>
    <xf numFmtId="0" fontId="35" fillId="0" borderId="8" xfId="3" applyFont="1" applyAlignment="1">
      <alignment horizontal="center"/>
    </xf>
    <xf numFmtId="0" fontId="38" fillId="0" borderId="42" xfId="3" applyFont="1" applyBorder="1" applyAlignment="1">
      <alignment horizontal="center" vertical="center"/>
    </xf>
    <xf numFmtId="0" fontId="38" fillId="0" borderId="39" xfId="3" applyFont="1" applyBorder="1" applyAlignment="1">
      <alignment horizontal="center" vertical="center"/>
    </xf>
    <xf numFmtId="0" fontId="38" fillId="0" borderId="43" xfId="3" applyFont="1" applyBorder="1" applyAlignment="1">
      <alignment horizontal="center" vertical="center"/>
    </xf>
    <xf numFmtId="0" fontId="38" fillId="0" borderId="23" xfId="3" applyFont="1" applyBorder="1" applyAlignment="1">
      <alignment horizontal="center" vertical="center"/>
    </xf>
    <xf numFmtId="0" fontId="38" fillId="0" borderId="25" xfId="3" applyFont="1" applyBorder="1" applyAlignment="1">
      <alignment horizontal="center" vertical="center"/>
    </xf>
    <xf numFmtId="0" fontId="38" fillId="0" borderId="40"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19" xfId="3" applyFont="1" applyBorder="1" applyAlignment="1">
      <alignment horizontal="center" vertical="center" wrapText="1"/>
    </xf>
    <xf numFmtId="0" fontId="55" fillId="0" borderId="32" xfId="0" applyFont="1" applyBorder="1" applyAlignment="1">
      <alignment horizontal="center"/>
    </xf>
    <xf numFmtId="0" fontId="44" fillId="0" borderId="26" xfId="0" applyFont="1" applyBorder="1" applyAlignment="1">
      <alignment vertical="center"/>
    </xf>
    <xf numFmtId="0" fontId="44" fillId="0" borderId="27" xfId="0" applyFont="1" applyBorder="1" applyAlignment="1">
      <alignment vertical="center"/>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8" xfId="0" applyFont="1" applyBorder="1" applyAlignment="1">
      <alignment vertical="center" wrapText="1"/>
    </xf>
    <xf numFmtId="0" fontId="41" fillId="0" borderId="26" xfId="0" applyFont="1" applyBorder="1" applyAlignment="1">
      <alignment horizontal="left" vertical="center" indent="2"/>
    </xf>
    <xf numFmtId="0" fontId="41" fillId="0" borderId="27" xfId="0" applyFont="1" applyBorder="1" applyAlignment="1">
      <alignment horizontal="left" vertical="center" indent="2"/>
    </xf>
    <xf numFmtId="0" fontId="44" fillId="0" borderId="26" xfId="0" applyFont="1" applyBorder="1" applyAlignment="1">
      <alignment vertical="center" wrapText="1"/>
    </xf>
    <xf numFmtId="0" fontId="44" fillId="0" borderId="27" xfId="0" applyFont="1" applyBorder="1" applyAlignment="1">
      <alignment vertical="center" wrapText="1"/>
    </xf>
    <xf numFmtId="0" fontId="41" fillId="0" borderId="33" xfId="0" applyFont="1" applyBorder="1" applyAlignment="1">
      <alignment horizontal="left" vertical="center" indent="2"/>
    </xf>
    <xf numFmtId="0" fontId="44" fillId="0" borderId="33" xfId="0" applyFont="1" applyBorder="1" applyAlignment="1">
      <alignment vertical="center" wrapText="1"/>
    </xf>
    <xf numFmtId="0" fontId="44" fillId="0" borderId="33" xfId="0" applyFont="1" applyBorder="1" applyAlignment="1">
      <alignment vertical="center"/>
    </xf>
    <xf numFmtId="0" fontId="39" fillId="0" borderId="35" xfId="0" applyFont="1" applyBorder="1" applyAlignment="1">
      <alignment horizontal="justify" vertical="center"/>
    </xf>
    <xf numFmtId="0" fontId="39" fillId="0" borderId="36" xfId="0" applyFont="1" applyBorder="1" applyAlignment="1">
      <alignment horizontal="justify" vertical="center"/>
    </xf>
    <xf numFmtId="0" fontId="39" fillId="0" borderId="28" xfId="0" applyFont="1" applyBorder="1" applyAlignment="1">
      <alignment horizontal="justify" vertical="center"/>
    </xf>
    <xf numFmtId="0" fontId="42" fillId="0" borderId="35" xfId="0" applyFont="1" applyBorder="1" applyAlignment="1">
      <alignment horizontal="justify" vertical="center"/>
    </xf>
    <xf numFmtId="0" fontId="42" fillId="0" borderId="36" xfId="0" applyFont="1" applyBorder="1" applyAlignment="1">
      <alignment horizontal="justify" vertical="center"/>
    </xf>
    <xf numFmtId="0" fontId="42" fillId="0" borderId="28" xfId="0" applyFont="1" applyBorder="1" applyAlignment="1">
      <alignment horizontal="justify" vertical="center"/>
    </xf>
    <xf numFmtId="0" fontId="46" fillId="0" borderId="35" xfId="0" applyFont="1" applyBorder="1" applyAlignment="1">
      <alignment horizontal="justify" vertical="center"/>
    </xf>
    <xf numFmtId="0" fontId="46" fillId="0" borderId="36" xfId="0" applyFont="1" applyBorder="1" applyAlignment="1">
      <alignment horizontal="justify" vertical="center"/>
    </xf>
    <xf numFmtId="0" fontId="46" fillId="0" borderId="28" xfId="0" applyFont="1" applyBorder="1" applyAlignment="1">
      <alignment horizontal="justify"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6" xfId="0" applyFont="1" applyBorder="1" applyAlignment="1">
      <alignment vertical="center" wrapText="1"/>
    </xf>
    <xf numFmtId="0" fontId="41" fillId="0" borderId="27" xfId="0" applyFont="1" applyBorder="1" applyAlignment="1">
      <alignment vertical="center" wrapText="1"/>
    </xf>
    <xf numFmtId="0" fontId="39" fillId="0" borderId="37" xfId="0" applyFont="1" applyBorder="1" applyAlignment="1">
      <alignment vertical="center" wrapText="1"/>
    </xf>
    <xf numFmtId="0" fontId="39" fillId="0" borderId="38" xfId="0" applyFont="1" applyBorder="1" applyAlignment="1">
      <alignment vertical="center" wrapText="1"/>
    </xf>
    <xf numFmtId="0" fontId="39" fillId="0" borderId="29" xfId="0" applyFont="1" applyBorder="1" applyAlignment="1">
      <alignment vertical="center" wrapText="1"/>
    </xf>
    <xf numFmtId="0" fontId="39" fillId="0" borderId="31" xfId="0" applyFont="1" applyBorder="1" applyAlignment="1">
      <alignment vertical="center" wrapText="1"/>
    </xf>
    <xf numFmtId="0" fontId="39" fillId="0" borderId="32" xfId="0" applyFont="1" applyBorder="1" applyAlignment="1">
      <alignment vertical="center" wrapText="1"/>
    </xf>
    <xf numFmtId="0" fontId="39" fillId="0" borderId="30" xfId="0" applyFont="1" applyBorder="1" applyAlignment="1">
      <alignment vertical="center" wrapText="1"/>
    </xf>
    <xf numFmtId="0" fontId="39" fillId="0" borderId="26" xfId="0" applyFont="1" applyBorder="1" applyAlignment="1">
      <alignment vertical="center"/>
    </xf>
    <xf numFmtId="0" fontId="39" fillId="0" borderId="27" xfId="0" applyFont="1" applyBorder="1" applyAlignment="1">
      <alignment vertical="center"/>
    </xf>
    <xf numFmtId="0" fontId="43" fillId="0" borderId="35" xfId="0" applyFont="1" applyBorder="1" applyAlignment="1">
      <alignment vertical="center"/>
    </xf>
    <xf numFmtId="0" fontId="43" fillId="0" borderId="36" xfId="0" applyFont="1" applyBorder="1" applyAlignment="1">
      <alignment vertical="center"/>
    </xf>
    <xf numFmtId="0" fontId="43" fillId="0" borderId="28" xfId="0" applyFont="1" applyBorder="1" applyAlignment="1">
      <alignment vertical="center"/>
    </xf>
    <xf numFmtId="0" fontId="39" fillId="0" borderId="35" xfId="0" applyFont="1" applyBorder="1" applyAlignment="1">
      <alignment horizontal="left" vertical="center" indent="5"/>
    </xf>
    <xf numFmtId="0" fontId="39" fillId="0" borderId="36" xfId="0" applyFont="1" applyBorder="1" applyAlignment="1">
      <alignment horizontal="left" vertical="center" indent="5"/>
    </xf>
    <xf numFmtId="0" fontId="39" fillId="0" borderId="28" xfId="0" applyFont="1" applyBorder="1" applyAlignment="1">
      <alignment horizontal="left" vertical="center" indent="5"/>
    </xf>
    <xf numFmtId="0" fontId="41" fillId="0" borderId="26" xfId="0" applyFont="1" applyBorder="1" applyAlignment="1">
      <alignment horizontal="left" vertical="center" wrapText="1" indent="2"/>
    </xf>
    <xf numFmtId="0" fontId="41" fillId="0" borderId="27" xfId="0" applyFont="1" applyBorder="1" applyAlignment="1">
      <alignment horizontal="left" vertical="center" wrapText="1" indent="2"/>
    </xf>
    <xf numFmtId="0" fontId="39" fillId="8" borderId="26" xfId="0" applyFont="1" applyFill="1" applyBorder="1" applyAlignment="1">
      <alignment vertical="center"/>
    </xf>
    <xf numFmtId="0" fontId="39" fillId="8" borderId="27" xfId="0" applyFont="1" applyFill="1" applyBorder="1" applyAlignment="1">
      <alignment vertical="center"/>
    </xf>
    <xf numFmtId="0" fontId="39" fillId="0" borderId="35" xfId="0" applyFont="1" applyBorder="1" applyAlignment="1">
      <alignment horizontal="left" vertical="center" wrapText="1" indent="2"/>
    </xf>
    <xf numFmtId="0" fontId="39" fillId="0" borderId="36" xfId="0" applyFont="1" applyBorder="1" applyAlignment="1">
      <alignment horizontal="left" vertical="center" wrapText="1" indent="2"/>
    </xf>
    <xf numFmtId="0" fontId="39" fillId="0" borderId="28" xfId="0" applyFont="1" applyBorder="1" applyAlignment="1">
      <alignment horizontal="left" vertical="center" wrapText="1" indent="2"/>
    </xf>
    <xf numFmtId="0" fontId="39" fillId="8" borderId="26" xfId="0" applyFont="1" applyFill="1" applyBorder="1" applyAlignment="1">
      <alignment vertical="center" wrapText="1"/>
    </xf>
    <xf numFmtId="0" fontId="39" fillId="8" borderId="27" xfId="0" applyFont="1" applyFill="1" applyBorder="1" applyAlignment="1">
      <alignment vertical="center" wrapText="1"/>
    </xf>
    <xf numFmtId="0" fontId="54" fillId="0" borderId="32" xfId="0" applyFont="1" applyBorder="1" applyAlignment="1">
      <alignment horizontal="center"/>
    </xf>
    <xf numFmtId="0" fontId="72" fillId="0" borderId="47" xfId="0" applyFont="1" applyBorder="1" applyAlignment="1">
      <alignment horizontal="center"/>
    </xf>
    <xf numFmtId="0" fontId="50" fillId="0" borderId="39" xfId="6" applyFont="1" applyFill="1" applyBorder="1" applyAlignment="1">
      <alignment horizontal="left" vertical="center"/>
    </xf>
    <xf numFmtId="0" fontId="56" fillId="0" borderId="8" xfId="6" applyFont="1" applyFill="1" applyBorder="1" applyAlignment="1">
      <alignment horizontal="center" vertical="center" wrapText="1"/>
    </xf>
    <xf numFmtId="0" fontId="50" fillId="0" borderId="23" xfId="6" applyFont="1" applyFill="1" applyBorder="1" applyAlignment="1">
      <alignment horizontal="center" vertical="center"/>
    </xf>
    <xf numFmtId="0" fontId="50" fillId="0" borderId="24" xfId="6" applyFont="1" applyFill="1" applyBorder="1" applyAlignment="1">
      <alignment horizontal="center" vertical="center"/>
    </xf>
    <xf numFmtId="0" fontId="50" fillId="0" borderId="25" xfId="6" applyFont="1" applyFill="1" applyBorder="1" applyAlignment="1">
      <alignment horizontal="center" vertical="center"/>
    </xf>
    <xf numFmtId="0" fontId="50" fillId="0" borderId="23" xfId="6" applyFont="1" applyFill="1" applyBorder="1" applyAlignment="1">
      <alignment horizontal="center" vertical="center" wrapText="1"/>
    </xf>
    <xf numFmtId="0" fontId="50" fillId="0" borderId="24" xfId="6" applyFont="1" applyFill="1" applyBorder="1" applyAlignment="1">
      <alignment horizontal="center" vertical="center" wrapText="1"/>
    </xf>
    <xf numFmtId="0" fontId="50" fillId="0" borderId="25" xfId="6" applyFont="1" applyFill="1" applyBorder="1" applyAlignment="1">
      <alignment horizontal="center" vertical="center" wrapText="1"/>
    </xf>
    <xf numFmtId="0" fontId="50" fillId="0" borderId="19" xfId="6" applyFont="1" applyFill="1" applyBorder="1" applyAlignment="1">
      <alignment horizontal="center" vertical="center" wrapText="1"/>
    </xf>
    <xf numFmtId="0" fontId="50" fillId="0" borderId="19" xfId="6" applyFont="1" applyFill="1" applyBorder="1" applyAlignment="1">
      <alignment horizontal="center" vertical="center"/>
    </xf>
    <xf numFmtId="0" fontId="47" fillId="0" borderId="40" xfId="6" applyFont="1" applyFill="1" applyBorder="1" applyAlignment="1">
      <alignment horizontal="center" vertical="top" wrapText="1"/>
    </xf>
    <xf numFmtId="0" fontId="47" fillId="0" borderId="41" xfId="6" applyFont="1" applyFill="1" applyBorder="1" applyAlignment="1">
      <alignment horizontal="center" vertical="top" wrapText="1"/>
    </xf>
    <xf numFmtId="0" fontId="6" fillId="0" borderId="2" xfId="9" applyFont="1" applyBorder="1" applyAlignment="1">
      <alignment horizontal="left" vertical="center"/>
    </xf>
    <xf numFmtId="0" fontId="8" fillId="0" borderId="3" xfId="9" applyFont="1" applyBorder="1"/>
    <xf numFmtId="0" fontId="8" fillId="0" borderId="4" xfId="9" applyFont="1" applyBorder="1"/>
    <xf numFmtId="0" fontId="6" fillId="0" borderId="8" xfId="9" applyFont="1" applyAlignment="1">
      <alignment horizontal="center" vertical="center" wrapText="1"/>
    </xf>
    <xf numFmtId="0" fontId="0" fillId="0" borderId="8" xfId="9" applyFont="1" applyAlignment="1"/>
    <xf numFmtId="0" fontId="6" fillId="0" borderId="2" xfId="9" applyFont="1" applyBorder="1" applyAlignment="1">
      <alignment horizontal="right" vertical="center"/>
    </xf>
    <xf numFmtId="0" fontId="6" fillId="0" borderId="2" xfId="9" applyFont="1" applyBorder="1" applyAlignment="1">
      <alignment horizontal="center" vertical="center" wrapText="1"/>
    </xf>
    <xf numFmtId="0" fontId="6" fillId="0" borderId="2" xfId="9" applyFont="1" applyBorder="1" applyAlignment="1">
      <alignment horizontal="center" vertical="center"/>
    </xf>
  </cellXfs>
  <cellStyles count="10">
    <cellStyle name="Normal" xfId="0" builtinId="0"/>
    <cellStyle name="Normal 2" xfId="1"/>
    <cellStyle name="Normal 3" xfId="2"/>
    <cellStyle name="Normal 3 2" xfId="5"/>
    <cellStyle name="Normal 3 3" xfId="8"/>
    <cellStyle name="Normal 4" xfId="3"/>
    <cellStyle name="Normal 5" xfId="4"/>
    <cellStyle name="Normal 6" xfId="6"/>
    <cellStyle name="Normal 7" xfId="7"/>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Format%20for%20RPM%20meeting%20by%20HMOP%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5"/>
      <sheetName val="Sheet2"/>
      <sheetName val="Sheet3"/>
      <sheetName val="Sheet4"/>
      <sheetName val="Sheet7"/>
      <sheetName val="Sheet6"/>
      <sheetName val="Sheet8"/>
      <sheetName val="Final"/>
      <sheetName val="PSP"/>
      <sheetName val="Final Ref"/>
      <sheetName val="Sheet10"/>
    </sheetNames>
    <sheetDataSet>
      <sheetData sheetId="0"/>
      <sheetData sheetId="1"/>
      <sheetData sheetId="2"/>
      <sheetData sheetId="3"/>
      <sheetData sheetId="4"/>
      <sheetData sheetId="5"/>
      <sheetData sheetId="6"/>
      <sheetData sheetId="7"/>
      <sheetData sheetId="8"/>
      <sheetData sheetId="9"/>
      <sheetData sheetId="10"/>
      <sheetData sheetId="11">
        <row r="3">
          <cell r="C3" t="str">
            <v>Musakhand Pumped Storage</v>
          </cell>
          <cell r="F3" t="str">
            <v>ACME Urja</v>
          </cell>
        </row>
        <row r="4">
          <cell r="C4" t="str">
            <v>Sirohi PSP</v>
          </cell>
          <cell r="F4" t="str">
            <v>JSW Energy</v>
          </cell>
        </row>
        <row r="5">
          <cell r="C5" t="str">
            <v>Bhavali PSP</v>
          </cell>
          <cell r="F5" t="str">
            <v>JSW Energy</v>
          </cell>
        </row>
        <row r="6">
          <cell r="C6" t="str">
            <v>Pane PSP</v>
          </cell>
          <cell r="F6" t="str">
            <v>JSW Energy</v>
          </cell>
        </row>
        <row r="7">
          <cell r="C7" t="str">
            <v>Vempalli PSP</v>
          </cell>
          <cell r="F7" t="str">
            <v>JSW Energy</v>
          </cell>
        </row>
        <row r="8">
          <cell r="C8" t="str">
            <v>Kandhaura PSP</v>
          </cell>
          <cell r="F8" t="str">
            <v>JSW Energy</v>
          </cell>
        </row>
        <row r="9">
          <cell r="C9" t="str">
            <v>Narihalla PSP</v>
          </cell>
          <cell r="F9" t="str">
            <v>JSW Energy</v>
          </cell>
        </row>
        <row r="10">
          <cell r="C10" t="str">
            <v>Sharavathy Pumped Storage Project</v>
          </cell>
          <cell r="F10" t="str">
            <v>KPCL</v>
          </cell>
        </row>
        <row r="11">
          <cell r="C11" t="str">
            <v>Upper Indravati Pumped Storage Project</v>
          </cell>
          <cell r="F11" t="str">
            <v>OHPC</v>
          </cell>
        </row>
        <row r="12">
          <cell r="C12" t="str">
            <v>Upper Kolab Pumped Storage Project</v>
          </cell>
          <cell r="F12" t="str">
            <v>OHPC</v>
          </cell>
        </row>
        <row r="13">
          <cell r="C13" t="str">
            <v>Balimela Pumped Storage Project</v>
          </cell>
          <cell r="F13" t="str">
            <v>OHPC</v>
          </cell>
        </row>
        <row r="14">
          <cell r="C14" t="str">
            <v xml:space="preserve">Chitravathi </v>
          </cell>
          <cell r="F14" t="str">
            <v>Adani Green</v>
          </cell>
        </row>
        <row r="15">
          <cell r="C15" t="str">
            <v>Gandikota</v>
          </cell>
          <cell r="F15" t="str">
            <v>Adani Green</v>
          </cell>
        </row>
        <row r="16">
          <cell r="C16" t="str">
            <v>Tarali</v>
          </cell>
          <cell r="F16" t="str">
            <v>Adani Green</v>
          </cell>
        </row>
        <row r="17">
          <cell r="C17" t="str">
            <v>Malshejghat Bhorende</v>
          </cell>
          <cell r="F17" t="str">
            <v>Adani Green</v>
          </cell>
        </row>
        <row r="18">
          <cell r="C18" t="str">
            <v>Warasgaon Warangi</v>
          </cell>
          <cell r="F18" t="str">
            <v>Adani Green</v>
          </cell>
        </row>
        <row r="19">
          <cell r="C19" t="str">
            <v>Raiwada</v>
          </cell>
          <cell r="F19" t="str">
            <v>Adani Green</v>
          </cell>
        </row>
        <row r="20">
          <cell r="C20" t="str">
            <v>Patgaon</v>
          </cell>
          <cell r="F20" t="str">
            <v>Adani Green</v>
          </cell>
        </row>
        <row r="21">
          <cell r="C21" t="str">
            <v>Bhivpuri</v>
          </cell>
          <cell r="F21" t="str">
            <v>Tata Power</v>
          </cell>
        </row>
        <row r="22">
          <cell r="C22" t="str">
            <v>Shirawta</v>
          </cell>
          <cell r="F22" t="str">
            <v>Tata Power</v>
          </cell>
        </row>
        <row r="23">
          <cell r="C23" t="str">
            <v>Upper Sileru</v>
          </cell>
          <cell r="F23" t="str">
            <v>APGENCO</v>
          </cell>
        </row>
        <row r="24">
          <cell r="C24" t="str">
            <v>MP30 - PSP Project</v>
          </cell>
          <cell r="F24" t="str">
            <v>Greenko</v>
          </cell>
        </row>
        <row r="25">
          <cell r="C25" t="str">
            <v>Saundatii Off Stream PSP Project</v>
          </cell>
          <cell r="F25" t="str">
            <v>Greenko</v>
          </cell>
        </row>
        <row r="26">
          <cell r="C26" t="str">
            <v>Shahpur Off Stream PSP Project</v>
          </cell>
          <cell r="F26" t="str">
            <v>Greenko</v>
          </cell>
        </row>
        <row r="27">
          <cell r="C27" t="str">
            <v>UP01 Off Stream PSP Project</v>
          </cell>
          <cell r="F27" t="str">
            <v>Greenko</v>
          </cell>
        </row>
        <row r="28">
          <cell r="C28" t="str">
            <v>Sukhpura off Stream PSP Project</v>
          </cell>
          <cell r="F28" t="str">
            <v>Greenko</v>
          </cell>
        </row>
        <row r="29">
          <cell r="C29" t="str">
            <v>Owk</v>
          </cell>
          <cell r="F29" t="str">
            <v>Aurobindo Realty &amp; Infrastructure Pvt. Ltd.</v>
          </cell>
        </row>
        <row r="30">
          <cell r="C30" t="str">
            <v>Somasila</v>
          </cell>
          <cell r="F30" t="str">
            <v>Shirdi Sai Electricals Ltd.</v>
          </cell>
        </row>
        <row r="31">
          <cell r="C31" t="str">
            <v xml:space="preserve">Paidipalem East </v>
          </cell>
          <cell r="F31" t="str">
            <v>Indosol Solar Power Pvt. Ltd.</v>
          </cell>
        </row>
        <row r="32">
          <cell r="C32" t="str">
            <v xml:space="preserve">Paidipalem North </v>
          </cell>
          <cell r="F32" t="str">
            <v>Indosol Solar Power Pvt. Ltd.</v>
          </cell>
        </row>
        <row r="33">
          <cell r="C33" t="str">
            <v>Singanamala</v>
          </cell>
          <cell r="F33" t="str">
            <v>Aurobindo Realty &amp; Infrastructure Pvt. Ltd.</v>
          </cell>
        </row>
        <row r="34">
          <cell r="C34" t="str">
            <v>Yaganti</v>
          </cell>
          <cell r="F34" t="str">
            <v>APGENCO</v>
          </cell>
        </row>
        <row r="35">
          <cell r="C35" t="str">
            <v>Gujjili</v>
          </cell>
          <cell r="F35" t="str">
            <v>NREDCAP</v>
          </cell>
        </row>
        <row r="36">
          <cell r="C36" t="str">
            <v>Chittamavalasa</v>
          </cell>
          <cell r="F36" t="str">
            <v>NREDCAP</v>
          </cell>
        </row>
        <row r="37">
          <cell r="C37" t="str">
            <v xml:space="preserve">Kamalapadu </v>
          </cell>
          <cell r="F37" t="str">
            <v>APGENCO</v>
          </cell>
        </row>
        <row r="38">
          <cell r="C38" t="str">
            <v>Veerabali</v>
          </cell>
          <cell r="F38" t="str">
            <v>Astha Energy</v>
          </cell>
        </row>
        <row r="39">
          <cell r="C39" t="str">
            <v>Turga</v>
          </cell>
          <cell r="F39" t="str">
            <v>WBSEDL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580"/>
  <sheetViews>
    <sheetView zoomScaleNormal="100" zoomScaleSheetLayoutView="85" workbookViewId="0">
      <pane ySplit="3" topLeftCell="A4" activePane="bottomLeft" state="frozen"/>
      <selection pane="bottomLeft" activeCell="H5" sqref="H5"/>
    </sheetView>
  </sheetViews>
  <sheetFormatPr defaultColWidth="14.42578125" defaultRowHeight="15" customHeight="1"/>
  <cols>
    <col min="1" max="1" width="12" style="101" bestFit="1" customWidth="1"/>
    <col min="2" max="2" width="24.7109375" style="184" customWidth="1"/>
    <col min="3" max="3" width="26.28515625" style="137" customWidth="1"/>
    <col min="4" max="4" width="24.7109375" style="101" hidden="1" customWidth="1"/>
    <col min="5" max="5" width="18.5703125" style="101" hidden="1" customWidth="1"/>
    <col min="6" max="6" width="19.5703125" style="137" customWidth="1"/>
    <col min="7" max="7" width="11.140625" style="104" customWidth="1"/>
    <col min="8" max="8" width="21.85546875" style="137" customWidth="1"/>
    <col min="9" max="9" width="27.5703125" style="135" hidden="1" customWidth="1"/>
    <col min="10" max="10" width="20" style="427" customWidth="1"/>
    <col min="11" max="17" width="8" style="135" customWidth="1"/>
    <col min="18" max="16384" width="14.42578125" style="101"/>
  </cols>
  <sheetData>
    <row r="2" spans="1:25" ht="18.75" customHeight="1">
      <c r="A2" s="556" t="s">
        <v>565</v>
      </c>
      <c r="B2" s="557"/>
      <c r="C2" s="557"/>
      <c r="D2" s="557"/>
      <c r="E2" s="557"/>
      <c r="F2" s="557"/>
      <c r="G2" s="557"/>
      <c r="H2" s="557"/>
      <c r="I2" s="99"/>
      <c r="J2" s="425"/>
      <c r="K2" s="99"/>
      <c r="L2" s="99"/>
      <c r="M2" s="99"/>
      <c r="N2" s="99"/>
      <c r="O2" s="99"/>
      <c r="P2" s="99"/>
      <c r="Q2" s="99"/>
      <c r="R2" s="100"/>
      <c r="S2" s="100"/>
      <c r="T2" s="100"/>
      <c r="U2" s="100"/>
      <c r="V2" s="100"/>
      <c r="W2" s="100"/>
      <c r="X2" s="100"/>
      <c r="Y2" s="100"/>
    </row>
    <row r="3" spans="1:25" ht="44.25" customHeight="1">
      <c r="A3" s="106" t="s">
        <v>204</v>
      </c>
      <c r="B3" s="107" t="s">
        <v>2</v>
      </c>
      <c r="C3" s="106" t="s">
        <v>203</v>
      </c>
      <c r="D3" s="107" t="s">
        <v>202</v>
      </c>
      <c r="E3" s="107" t="s">
        <v>201</v>
      </c>
      <c r="F3" s="106" t="s">
        <v>200</v>
      </c>
      <c r="G3" s="108" t="s">
        <v>120</v>
      </c>
      <c r="H3" s="106" t="s">
        <v>198</v>
      </c>
      <c r="I3" s="99"/>
      <c r="J3" s="106" t="s">
        <v>607</v>
      </c>
      <c r="K3" s="99"/>
      <c r="L3" s="99"/>
      <c r="M3" s="99"/>
      <c r="N3" s="99"/>
      <c r="O3" s="99"/>
      <c r="P3" s="99"/>
      <c r="Q3" s="99"/>
      <c r="R3" s="100"/>
      <c r="S3" s="100"/>
      <c r="T3" s="100"/>
      <c r="U3" s="100"/>
      <c r="V3" s="100"/>
      <c r="W3" s="100"/>
      <c r="X3" s="100"/>
      <c r="Y3" s="100"/>
    </row>
    <row r="4" spans="1:25" ht="14.25" customHeight="1">
      <c r="A4" s="564" t="s">
        <v>243</v>
      </c>
      <c r="B4" s="564"/>
      <c r="C4" s="112"/>
      <c r="D4" s="110"/>
      <c r="E4" s="110"/>
      <c r="F4" s="111"/>
      <c r="G4" s="112"/>
      <c r="H4" s="390">
        <v>1</v>
      </c>
      <c r="I4" s="105"/>
      <c r="J4" s="390"/>
      <c r="K4" s="105"/>
      <c r="L4" s="105"/>
      <c r="M4" s="105"/>
      <c r="N4" s="105"/>
      <c r="O4" s="105"/>
      <c r="P4" s="105"/>
      <c r="Q4" s="105"/>
    </row>
    <row r="5" spans="1:25" ht="31.5">
      <c r="A5" s="11">
        <v>1</v>
      </c>
      <c r="B5" s="182" t="s">
        <v>17</v>
      </c>
      <c r="C5" s="11" t="s">
        <v>18</v>
      </c>
      <c r="D5" s="11"/>
      <c r="E5" s="11"/>
      <c r="F5" s="11">
        <v>60</v>
      </c>
      <c r="G5" s="24" t="s">
        <v>203</v>
      </c>
      <c r="H5" s="24" t="s">
        <v>604</v>
      </c>
      <c r="I5" s="109" t="s">
        <v>246</v>
      </c>
      <c r="J5" s="24" t="s">
        <v>632</v>
      </c>
      <c r="K5" s="105"/>
      <c r="L5" s="105"/>
      <c r="M5" s="105"/>
      <c r="N5" s="105"/>
      <c r="O5" s="105"/>
      <c r="P5" s="105"/>
      <c r="Q5" s="105"/>
    </row>
    <row r="6" spans="1:25" ht="31.5">
      <c r="A6" s="11">
        <f>+A5+1</f>
        <v>2</v>
      </c>
      <c r="B6" s="182" t="s">
        <v>19</v>
      </c>
      <c r="C6" s="11" t="s">
        <v>18</v>
      </c>
      <c r="D6" s="11"/>
      <c r="E6" s="11"/>
      <c r="F6" s="11">
        <v>40</v>
      </c>
      <c r="G6" s="24" t="s">
        <v>203</v>
      </c>
      <c r="H6" s="24" t="s">
        <v>604</v>
      </c>
      <c r="I6" s="109" t="s">
        <v>246</v>
      </c>
      <c r="J6" s="24" t="s">
        <v>632</v>
      </c>
      <c r="K6" s="105"/>
      <c r="L6" s="105"/>
      <c r="M6" s="105"/>
      <c r="N6" s="105"/>
      <c r="O6" s="105"/>
      <c r="P6" s="105"/>
      <c r="Q6" s="105"/>
    </row>
    <row r="7" spans="1:25" ht="15.75">
      <c r="A7" s="113"/>
      <c r="B7" s="117" t="s">
        <v>119</v>
      </c>
      <c r="C7" s="115"/>
      <c r="D7" s="114"/>
      <c r="E7" s="118"/>
      <c r="F7" s="111">
        <f>SUM(F5:F6)</f>
        <v>100</v>
      </c>
      <c r="G7" s="115"/>
      <c r="H7" s="390">
        <v>1</v>
      </c>
      <c r="I7" s="109"/>
      <c r="J7" s="390"/>
      <c r="K7" s="105"/>
      <c r="L7" s="105"/>
      <c r="M7" s="105"/>
      <c r="N7" s="105"/>
      <c r="O7" s="105"/>
      <c r="P7" s="105"/>
      <c r="Q7" s="105"/>
    </row>
    <row r="8" spans="1:25" ht="15.75">
      <c r="A8" s="106" t="s">
        <v>204</v>
      </c>
      <c r="B8" s="107" t="s">
        <v>2</v>
      </c>
      <c r="C8" s="106" t="s">
        <v>203</v>
      </c>
      <c r="D8" s="107" t="s">
        <v>202</v>
      </c>
      <c r="E8" s="107" t="s">
        <v>201</v>
      </c>
      <c r="F8" s="106" t="s">
        <v>200</v>
      </c>
      <c r="G8" s="108" t="s">
        <v>120</v>
      </c>
      <c r="H8" s="106" t="s">
        <v>198</v>
      </c>
      <c r="I8" s="109"/>
      <c r="J8" s="106"/>
      <c r="K8" s="105"/>
      <c r="L8" s="105"/>
      <c r="M8" s="105"/>
      <c r="N8" s="105"/>
      <c r="O8" s="105"/>
      <c r="P8" s="105"/>
      <c r="Q8" s="105"/>
    </row>
    <row r="9" spans="1:25" ht="15.75">
      <c r="A9" s="564" t="s">
        <v>197</v>
      </c>
      <c r="B9" s="564"/>
      <c r="C9" s="112"/>
      <c r="D9" s="110"/>
      <c r="E9" s="110"/>
      <c r="F9" s="111"/>
      <c r="G9" s="112"/>
      <c r="H9" s="390">
        <v>1</v>
      </c>
      <c r="I9" s="109" t="s">
        <v>246</v>
      </c>
      <c r="J9" s="390"/>
      <c r="K9" s="105"/>
      <c r="L9" s="105"/>
      <c r="M9" s="105"/>
      <c r="N9" s="105"/>
      <c r="O9" s="105"/>
      <c r="P9" s="105"/>
      <c r="Q9" s="105"/>
    </row>
    <row r="10" spans="1:25" ht="31.5">
      <c r="A10" s="11">
        <v>1</v>
      </c>
      <c r="B10" s="10" t="s">
        <v>32</v>
      </c>
      <c r="C10" s="11" t="s">
        <v>33</v>
      </c>
      <c r="D10" s="11"/>
      <c r="E10" s="11"/>
      <c r="F10" s="11">
        <v>800</v>
      </c>
      <c r="G10" s="24" t="s">
        <v>210</v>
      </c>
      <c r="H10" s="24" t="s">
        <v>604</v>
      </c>
      <c r="I10" s="109" t="s">
        <v>246</v>
      </c>
      <c r="J10" s="24" t="s">
        <v>682</v>
      </c>
      <c r="K10" s="105"/>
      <c r="L10" s="105"/>
      <c r="M10" s="105"/>
      <c r="N10" s="105"/>
      <c r="O10" s="105"/>
      <c r="P10" s="105"/>
      <c r="Q10" s="105"/>
    </row>
    <row r="11" spans="1:25" ht="31.5">
      <c r="A11" s="11">
        <f>+A10+1</f>
        <v>2</v>
      </c>
      <c r="B11" s="10" t="s">
        <v>36</v>
      </c>
      <c r="C11" s="24" t="s">
        <v>37</v>
      </c>
      <c r="D11" s="24"/>
      <c r="E11" s="24"/>
      <c r="F11" s="11">
        <v>320</v>
      </c>
      <c r="G11" s="24" t="s">
        <v>203</v>
      </c>
      <c r="H11" s="24" t="s">
        <v>605</v>
      </c>
      <c r="I11" s="109" t="s">
        <v>246</v>
      </c>
      <c r="J11" s="24" t="s">
        <v>610</v>
      </c>
      <c r="K11" s="105"/>
      <c r="L11" s="105"/>
      <c r="M11" s="105"/>
      <c r="N11" s="105"/>
      <c r="O11" s="105"/>
      <c r="P11" s="105"/>
      <c r="Q11" s="105"/>
    </row>
    <row r="12" spans="1:25" ht="47.25">
      <c r="A12" s="11">
        <f>+A11+1</f>
        <v>3</v>
      </c>
      <c r="B12" s="10" t="s">
        <v>38</v>
      </c>
      <c r="C12" s="11" t="s">
        <v>40</v>
      </c>
      <c r="D12" s="11"/>
      <c r="E12" s="11"/>
      <c r="F12" s="11">
        <v>120</v>
      </c>
      <c r="G12" s="24" t="s">
        <v>203</v>
      </c>
      <c r="H12" s="24" t="s">
        <v>604</v>
      </c>
      <c r="I12" s="109" t="s">
        <v>246</v>
      </c>
      <c r="J12" s="24" t="s">
        <v>610</v>
      </c>
      <c r="K12" s="105"/>
      <c r="L12" s="105"/>
      <c r="M12" s="105"/>
      <c r="N12" s="105"/>
      <c r="O12" s="105"/>
      <c r="P12" s="105"/>
      <c r="Q12" s="105"/>
    </row>
    <row r="13" spans="1:25" ht="31.5">
      <c r="A13" s="11">
        <f>+A12+1</f>
        <v>4</v>
      </c>
      <c r="B13" s="47" t="s">
        <v>46</v>
      </c>
      <c r="C13" s="24" t="s">
        <v>47</v>
      </c>
      <c r="D13" s="24"/>
      <c r="E13" s="24"/>
      <c r="F13" s="11">
        <v>100</v>
      </c>
      <c r="G13" s="24" t="s">
        <v>203</v>
      </c>
      <c r="H13" s="24" t="s">
        <v>604</v>
      </c>
      <c r="I13" s="109" t="s">
        <v>246</v>
      </c>
      <c r="J13" s="24" t="s">
        <v>611</v>
      </c>
      <c r="K13" s="105"/>
      <c r="L13" s="105"/>
      <c r="M13" s="105"/>
      <c r="N13" s="105"/>
      <c r="O13" s="105"/>
      <c r="P13" s="105"/>
      <c r="Q13" s="105"/>
    </row>
    <row r="14" spans="1:25" ht="31.5">
      <c r="A14" s="11">
        <f>+A13+1</f>
        <v>5</v>
      </c>
      <c r="B14" s="10" t="s">
        <v>48</v>
      </c>
      <c r="C14" s="24" t="s">
        <v>50</v>
      </c>
      <c r="D14" s="24"/>
      <c r="E14" s="24"/>
      <c r="F14" s="24">
        <v>150</v>
      </c>
      <c r="G14" s="24" t="s">
        <v>205</v>
      </c>
      <c r="H14" s="24" t="s">
        <v>604</v>
      </c>
      <c r="I14" s="109" t="s">
        <v>246</v>
      </c>
      <c r="J14" s="24" t="s">
        <v>612</v>
      </c>
      <c r="K14" s="105"/>
      <c r="L14" s="105"/>
      <c r="M14" s="105"/>
      <c r="N14" s="105"/>
      <c r="O14" s="105"/>
      <c r="P14" s="105"/>
      <c r="Q14" s="105"/>
    </row>
    <row r="15" spans="1:25" ht="15.75">
      <c r="A15" s="113"/>
      <c r="B15" s="117" t="s">
        <v>119</v>
      </c>
      <c r="C15" s="115"/>
      <c r="D15" s="114"/>
      <c r="E15" s="118"/>
      <c r="F15" s="111">
        <f>SUM(F10:F14)</f>
        <v>1490</v>
      </c>
      <c r="G15" s="115"/>
      <c r="H15" s="390">
        <v>1</v>
      </c>
      <c r="I15" s="109" t="s">
        <v>246</v>
      </c>
      <c r="J15" s="390"/>
      <c r="K15" s="105"/>
      <c r="L15" s="105"/>
      <c r="M15" s="105"/>
      <c r="N15" s="105"/>
      <c r="O15" s="105"/>
      <c r="P15" s="105"/>
      <c r="Q15" s="105"/>
    </row>
    <row r="16" spans="1:25" ht="15.75">
      <c r="A16" s="106" t="s">
        <v>204</v>
      </c>
      <c r="B16" s="107" t="s">
        <v>2</v>
      </c>
      <c r="C16" s="106" t="s">
        <v>203</v>
      </c>
      <c r="D16" s="107" t="s">
        <v>202</v>
      </c>
      <c r="E16" s="107" t="s">
        <v>201</v>
      </c>
      <c r="F16" s="106" t="s">
        <v>200</v>
      </c>
      <c r="G16" s="108" t="s">
        <v>120</v>
      </c>
      <c r="H16" s="106" t="s">
        <v>198</v>
      </c>
      <c r="I16" s="109" t="s">
        <v>246</v>
      </c>
      <c r="J16" s="106"/>
      <c r="K16" s="105"/>
      <c r="L16" s="105"/>
      <c r="M16" s="105"/>
      <c r="N16" s="105"/>
      <c r="O16" s="105"/>
      <c r="P16" s="105"/>
      <c r="Q16" s="105"/>
    </row>
    <row r="17" spans="1:17" ht="15.75">
      <c r="A17" s="564" t="s">
        <v>244</v>
      </c>
      <c r="B17" s="564"/>
      <c r="C17" s="112"/>
      <c r="D17" s="110"/>
      <c r="E17" s="110"/>
      <c r="F17" s="111"/>
      <c r="G17" s="112"/>
      <c r="H17" s="390">
        <v>1</v>
      </c>
      <c r="I17" s="109" t="s">
        <v>246</v>
      </c>
      <c r="J17" s="390"/>
      <c r="K17" s="105"/>
      <c r="L17" s="105"/>
      <c r="M17" s="105"/>
      <c r="N17" s="105"/>
      <c r="O17" s="105"/>
      <c r="P17" s="105"/>
      <c r="Q17" s="105"/>
    </row>
    <row r="18" spans="1:17" ht="31.5">
      <c r="A18" s="11">
        <v>1</v>
      </c>
      <c r="B18" s="383" t="s">
        <v>27</v>
      </c>
      <c r="C18" s="24" t="s">
        <v>29</v>
      </c>
      <c r="D18" s="382"/>
      <c r="E18" s="382"/>
      <c r="F18" s="24">
        <v>120</v>
      </c>
      <c r="G18" s="24" t="s">
        <v>210</v>
      </c>
      <c r="H18" s="24" t="s">
        <v>604</v>
      </c>
      <c r="I18" s="109"/>
      <c r="J18" s="24" t="s">
        <v>613</v>
      </c>
      <c r="K18" s="105"/>
      <c r="L18" s="105"/>
      <c r="M18" s="105"/>
      <c r="N18" s="105"/>
      <c r="O18" s="105"/>
      <c r="P18" s="105"/>
      <c r="Q18" s="105"/>
    </row>
    <row r="19" spans="1:17" ht="31.5">
      <c r="A19" s="11">
        <f t="shared" ref="A19:A28" si="0">+A18+1</f>
        <v>2</v>
      </c>
      <c r="B19" s="384" t="s">
        <v>44</v>
      </c>
      <c r="C19" s="24" t="s">
        <v>45</v>
      </c>
      <c r="D19" s="382"/>
      <c r="E19" s="382"/>
      <c r="F19" s="11">
        <v>37.5</v>
      </c>
      <c r="G19" s="24" t="s">
        <v>203</v>
      </c>
      <c r="H19" s="24" t="s">
        <v>604</v>
      </c>
      <c r="I19" s="109"/>
      <c r="J19" s="24" t="s">
        <v>614</v>
      </c>
      <c r="K19" s="105"/>
      <c r="L19" s="105"/>
      <c r="M19" s="105"/>
      <c r="N19" s="105"/>
      <c r="O19" s="105"/>
      <c r="P19" s="105"/>
      <c r="Q19" s="105"/>
    </row>
    <row r="20" spans="1:17" ht="31.5">
      <c r="A20" s="11">
        <f t="shared" si="0"/>
        <v>3</v>
      </c>
      <c r="B20" s="10" t="s">
        <v>52</v>
      </c>
      <c r="C20" s="24" t="s">
        <v>53</v>
      </c>
      <c r="D20" s="24"/>
      <c r="E20" s="24"/>
      <c r="F20" s="11">
        <v>624</v>
      </c>
      <c r="G20" s="24" t="s">
        <v>210</v>
      </c>
      <c r="H20" s="24" t="s">
        <v>604</v>
      </c>
      <c r="I20" s="109" t="s">
        <v>246</v>
      </c>
      <c r="J20" s="24" t="s">
        <v>609</v>
      </c>
      <c r="K20" s="105"/>
      <c r="L20" s="105"/>
      <c r="M20" s="105"/>
      <c r="N20" s="105"/>
      <c r="O20" s="105"/>
      <c r="P20" s="105"/>
      <c r="Q20" s="105"/>
    </row>
    <row r="21" spans="1:17" ht="31.5">
      <c r="A21" s="11">
        <f t="shared" si="0"/>
        <v>4</v>
      </c>
      <c r="B21" s="10" t="s">
        <v>8</v>
      </c>
      <c r="C21" s="11" t="s">
        <v>10</v>
      </c>
      <c r="D21" s="11"/>
      <c r="E21" s="11"/>
      <c r="F21" s="11">
        <v>2000</v>
      </c>
      <c r="G21" s="24" t="s">
        <v>210</v>
      </c>
      <c r="H21" s="24" t="s">
        <v>604</v>
      </c>
      <c r="I21" s="109" t="s">
        <v>246</v>
      </c>
      <c r="J21" s="24" t="s">
        <v>615</v>
      </c>
      <c r="K21" s="105"/>
      <c r="L21" s="105"/>
      <c r="M21" s="105"/>
      <c r="N21" s="105"/>
      <c r="O21" s="105"/>
      <c r="P21" s="105"/>
      <c r="Q21" s="105"/>
    </row>
    <row r="22" spans="1:17" ht="31.5">
      <c r="A22" s="11">
        <f t="shared" si="0"/>
        <v>5</v>
      </c>
      <c r="B22" s="10" t="s">
        <v>54</v>
      </c>
      <c r="C22" s="24" t="s">
        <v>56</v>
      </c>
      <c r="D22" s="24"/>
      <c r="E22" s="24"/>
      <c r="F22" s="14">
        <v>210</v>
      </c>
      <c r="G22" s="24" t="s">
        <v>210</v>
      </c>
      <c r="H22" s="24" t="s">
        <v>604</v>
      </c>
      <c r="I22" s="109" t="s">
        <v>246</v>
      </c>
      <c r="J22" s="24" t="s">
        <v>616</v>
      </c>
      <c r="K22" s="105"/>
      <c r="L22" s="105"/>
      <c r="M22" s="105"/>
      <c r="N22" s="105"/>
      <c r="O22" s="105"/>
      <c r="P22" s="105"/>
      <c r="Q22" s="105"/>
    </row>
    <row r="23" spans="1:17" ht="31.5">
      <c r="A23" s="11">
        <f t="shared" si="0"/>
        <v>6</v>
      </c>
      <c r="B23" s="10" t="s">
        <v>57</v>
      </c>
      <c r="C23" s="11" t="s">
        <v>56</v>
      </c>
      <c r="D23" s="11"/>
      <c r="E23" s="11"/>
      <c r="F23" s="11">
        <v>66</v>
      </c>
      <c r="G23" s="24" t="s">
        <v>210</v>
      </c>
      <c r="H23" s="24" t="s">
        <v>604</v>
      </c>
      <c r="I23" s="109" t="s">
        <v>246</v>
      </c>
      <c r="J23" s="24" t="s">
        <v>617</v>
      </c>
      <c r="K23" s="105"/>
      <c r="L23" s="105"/>
      <c r="M23" s="105"/>
      <c r="N23" s="105"/>
      <c r="O23" s="105"/>
      <c r="P23" s="105"/>
      <c r="Q23" s="105"/>
    </row>
    <row r="24" spans="1:17" ht="31.5">
      <c r="A24" s="11">
        <f t="shared" si="0"/>
        <v>7</v>
      </c>
      <c r="B24" s="10" t="s">
        <v>36</v>
      </c>
      <c r="C24" s="24" t="s">
        <v>37</v>
      </c>
      <c r="D24" s="24"/>
      <c r="E24" s="24"/>
      <c r="F24" s="11">
        <v>640</v>
      </c>
      <c r="G24" s="24" t="s">
        <v>203</v>
      </c>
      <c r="H24" s="24" t="s">
        <v>606</v>
      </c>
      <c r="I24" s="109"/>
      <c r="J24" s="24" t="s">
        <v>609</v>
      </c>
      <c r="K24" s="105"/>
      <c r="L24" s="105"/>
      <c r="M24" s="105"/>
      <c r="N24" s="105"/>
      <c r="O24" s="105"/>
      <c r="P24" s="105"/>
      <c r="Q24" s="105"/>
    </row>
    <row r="25" spans="1:17" ht="47.25">
      <c r="A25" s="11">
        <f t="shared" si="0"/>
        <v>8</v>
      </c>
      <c r="B25" s="10" t="s">
        <v>41</v>
      </c>
      <c r="C25" s="24" t="s">
        <v>43</v>
      </c>
      <c r="D25" s="24"/>
      <c r="E25" s="24"/>
      <c r="F25" s="11">
        <v>206</v>
      </c>
      <c r="G25" s="24" t="s">
        <v>203</v>
      </c>
      <c r="H25" s="24" t="s">
        <v>604</v>
      </c>
      <c r="I25" s="109" t="s">
        <v>247</v>
      </c>
      <c r="J25" s="24" t="s">
        <v>615</v>
      </c>
      <c r="K25" s="105"/>
      <c r="L25" s="105"/>
      <c r="M25" s="105"/>
      <c r="N25" s="105"/>
      <c r="O25" s="105"/>
      <c r="P25" s="105"/>
      <c r="Q25" s="105"/>
    </row>
    <row r="26" spans="1:17" ht="31.5">
      <c r="A26" s="11">
        <f t="shared" si="0"/>
        <v>9</v>
      </c>
      <c r="B26" s="51" t="s">
        <v>134</v>
      </c>
      <c r="C26" s="24" t="s">
        <v>135</v>
      </c>
      <c r="D26" s="24"/>
      <c r="E26" s="24"/>
      <c r="F26" s="11">
        <v>230</v>
      </c>
      <c r="G26" s="24" t="s">
        <v>203</v>
      </c>
      <c r="H26" s="24" t="s">
        <v>604</v>
      </c>
      <c r="I26" s="109"/>
      <c r="J26" s="24" t="s">
        <v>609</v>
      </c>
      <c r="K26" s="105"/>
      <c r="L26" s="105"/>
      <c r="M26" s="105"/>
      <c r="N26" s="105"/>
      <c r="O26" s="105"/>
      <c r="P26" s="105"/>
      <c r="Q26" s="105"/>
    </row>
    <row r="27" spans="1:17" ht="31.5">
      <c r="A27" s="11">
        <f t="shared" si="0"/>
        <v>10</v>
      </c>
      <c r="B27" s="10" t="s">
        <v>63</v>
      </c>
      <c r="C27" s="24" t="s">
        <v>64</v>
      </c>
      <c r="D27" s="24"/>
      <c r="E27" s="24"/>
      <c r="F27" s="11">
        <v>240</v>
      </c>
      <c r="G27" s="24" t="s">
        <v>205</v>
      </c>
      <c r="H27" s="24" t="s">
        <v>604</v>
      </c>
      <c r="I27" s="109"/>
      <c r="J27" s="24" t="s">
        <v>617</v>
      </c>
      <c r="K27" s="105"/>
      <c r="L27" s="105"/>
      <c r="M27" s="105"/>
      <c r="N27" s="105"/>
      <c r="O27" s="105"/>
      <c r="P27" s="105"/>
      <c r="Q27" s="105"/>
    </row>
    <row r="28" spans="1:17" ht="31.5">
      <c r="A28" s="11">
        <f t="shared" si="0"/>
        <v>11</v>
      </c>
      <c r="B28" s="400" t="s">
        <v>111</v>
      </c>
      <c r="C28" s="401" t="s">
        <v>112</v>
      </c>
      <c r="D28" s="402"/>
      <c r="E28" s="402"/>
      <c r="F28" s="403">
        <v>76</v>
      </c>
      <c r="G28" s="404" t="s">
        <v>205</v>
      </c>
      <c r="H28" s="405" t="s">
        <v>490</v>
      </c>
      <c r="I28" s="109"/>
      <c r="J28" s="405"/>
      <c r="K28" s="105"/>
      <c r="L28" s="105"/>
      <c r="M28" s="105"/>
      <c r="N28" s="105"/>
      <c r="O28" s="105"/>
      <c r="P28" s="105"/>
      <c r="Q28" s="105"/>
    </row>
    <row r="29" spans="1:17" ht="15.75">
      <c r="A29" s="113"/>
      <c r="B29" s="117" t="s">
        <v>119</v>
      </c>
      <c r="C29" s="115"/>
      <c r="D29" s="114"/>
      <c r="E29" s="118"/>
      <c r="F29" s="111">
        <f>SUM(F18:F28)</f>
        <v>4449.5</v>
      </c>
      <c r="G29" s="115"/>
      <c r="H29" s="390">
        <v>1</v>
      </c>
      <c r="I29" s="109" t="s">
        <v>246</v>
      </c>
      <c r="J29" s="390"/>
      <c r="K29" s="105"/>
      <c r="L29" s="105"/>
      <c r="M29" s="105"/>
      <c r="N29" s="105"/>
      <c r="O29" s="105"/>
      <c r="P29" s="105"/>
      <c r="Q29" s="105"/>
    </row>
    <row r="30" spans="1:17" ht="15.75">
      <c r="A30" s="102"/>
      <c r="B30" s="103"/>
      <c r="C30" s="102"/>
      <c r="D30" s="103"/>
      <c r="E30" s="103"/>
      <c r="F30" s="102"/>
      <c r="H30" s="390">
        <v>1</v>
      </c>
      <c r="I30" s="109" t="s">
        <v>246</v>
      </c>
      <c r="J30" s="390"/>
      <c r="K30" s="105"/>
      <c r="L30" s="105"/>
      <c r="M30" s="105"/>
      <c r="N30" s="105"/>
      <c r="O30" s="105"/>
      <c r="P30" s="105"/>
      <c r="Q30" s="105"/>
    </row>
    <row r="31" spans="1:17" ht="15.75">
      <c r="A31" s="106" t="s">
        <v>204</v>
      </c>
      <c r="B31" s="107" t="s">
        <v>2</v>
      </c>
      <c r="C31" s="106" t="s">
        <v>203</v>
      </c>
      <c r="D31" s="107" t="s">
        <v>202</v>
      </c>
      <c r="E31" s="107" t="s">
        <v>201</v>
      </c>
      <c r="F31" s="106" t="s">
        <v>200</v>
      </c>
      <c r="G31" s="108" t="s">
        <v>120</v>
      </c>
      <c r="H31" s="106" t="s">
        <v>198</v>
      </c>
      <c r="I31" s="109" t="s">
        <v>246</v>
      </c>
      <c r="J31" s="106"/>
      <c r="K31" s="105"/>
      <c r="L31" s="105"/>
      <c r="M31" s="105"/>
      <c r="N31" s="105"/>
      <c r="O31" s="105"/>
      <c r="P31" s="105"/>
      <c r="Q31" s="105"/>
    </row>
    <row r="32" spans="1:17" ht="15.75">
      <c r="A32" s="558" t="s">
        <v>186</v>
      </c>
      <c r="B32" s="559"/>
      <c r="C32" s="112"/>
      <c r="D32" s="110"/>
      <c r="E32" s="110"/>
      <c r="F32" s="111"/>
      <c r="G32" s="112"/>
      <c r="H32" s="390">
        <v>1</v>
      </c>
      <c r="I32" s="109" t="s">
        <v>246</v>
      </c>
      <c r="J32" s="390"/>
      <c r="K32" s="105"/>
      <c r="L32" s="105"/>
      <c r="M32" s="105"/>
      <c r="N32" s="105"/>
      <c r="O32" s="105"/>
      <c r="P32" s="105"/>
      <c r="Q32" s="105"/>
    </row>
    <row r="33" spans="1:17" ht="31.5">
      <c r="A33" s="11">
        <v>1</v>
      </c>
      <c r="B33" s="10" t="s">
        <v>66</v>
      </c>
      <c r="C33" s="24" t="s">
        <v>53</v>
      </c>
      <c r="D33" s="24"/>
      <c r="E33" s="24"/>
      <c r="F33" s="11">
        <v>540</v>
      </c>
      <c r="G33" s="24" t="s">
        <v>210</v>
      </c>
      <c r="H33" s="24" t="s">
        <v>604</v>
      </c>
      <c r="I33" s="109" t="s">
        <v>246</v>
      </c>
      <c r="J33" s="24" t="s">
        <v>618</v>
      </c>
      <c r="K33" s="105"/>
      <c r="L33" s="105"/>
      <c r="M33" s="105"/>
      <c r="N33" s="105"/>
      <c r="O33" s="105"/>
      <c r="P33" s="105"/>
      <c r="Q33" s="105"/>
    </row>
    <row r="34" spans="1:17" ht="31.5">
      <c r="A34" s="11">
        <f t="shared" ref="A34:A41" si="1">+A33+1</f>
        <v>2</v>
      </c>
      <c r="B34" s="10" t="s">
        <v>67</v>
      </c>
      <c r="C34" s="24" t="s">
        <v>68</v>
      </c>
      <c r="D34" s="24"/>
      <c r="E34" s="24"/>
      <c r="F34" s="11">
        <v>850</v>
      </c>
      <c r="G34" s="24" t="s">
        <v>210</v>
      </c>
      <c r="H34" s="24" t="s">
        <v>604</v>
      </c>
      <c r="I34" s="109" t="s">
        <v>246</v>
      </c>
      <c r="J34" s="24" t="s">
        <v>619</v>
      </c>
      <c r="K34" s="105"/>
      <c r="L34" s="105"/>
      <c r="M34" s="105"/>
      <c r="N34" s="105"/>
      <c r="O34" s="105"/>
      <c r="P34" s="105"/>
      <c r="Q34" s="105"/>
    </row>
    <row r="35" spans="1:17" ht="31.5">
      <c r="A35" s="11">
        <f t="shared" si="1"/>
        <v>3</v>
      </c>
      <c r="B35" s="10" t="s">
        <v>69</v>
      </c>
      <c r="C35" s="11" t="s">
        <v>70</v>
      </c>
      <c r="D35" s="11"/>
      <c r="E35" s="11"/>
      <c r="F35" s="11">
        <v>120</v>
      </c>
      <c r="G35" s="24" t="s">
        <v>210</v>
      </c>
      <c r="H35" s="24" t="s">
        <v>604</v>
      </c>
      <c r="I35" s="109"/>
      <c r="J35" s="24" t="s">
        <v>620</v>
      </c>
      <c r="K35" s="105"/>
      <c r="L35" s="105"/>
      <c r="M35" s="105"/>
      <c r="N35" s="105"/>
      <c r="O35" s="105"/>
      <c r="P35" s="105"/>
      <c r="Q35" s="105"/>
    </row>
    <row r="36" spans="1:17" ht="31.5">
      <c r="A36" s="11">
        <f t="shared" si="1"/>
        <v>4</v>
      </c>
      <c r="B36" s="10" t="s">
        <v>60</v>
      </c>
      <c r="C36" s="24" t="s">
        <v>61</v>
      </c>
      <c r="D36" s="24"/>
      <c r="E36" s="24"/>
      <c r="F36" s="24">
        <v>500</v>
      </c>
      <c r="G36" s="24" t="s">
        <v>210</v>
      </c>
      <c r="H36" s="24" t="s">
        <v>604</v>
      </c>
      <c r="I36" s="109"/>
      <c r="J36" s="24" t="s">
        <v>621</v>
      </c>
      <c r="K36" s="105"/>
      <c r="L36" s="105"/>
      <c r="M36" s="105"/>
      <c r="N36" s="105"/>
      <c r="O36" s="105"/>
      <c r="P36" s="105"/>
      <c r="Q36" s="105"/>
    </row>
    <row r="37" spans="1:17" ht="31.5">
      <c r="A37" s="11">
        <f t="shared" si="1"/>
        <v>5</v>
      </c>
      <c r="B37" s="10" t="s">
        <v>59</v>
      </c>
      <c r="C37" s="24" t="s">
        <v>53</v>
      </c>
      <c r="D37" s="24"/>
      <c r="E37" s="24"/>
      <c r="F37" s="11">
        <v>1000</v>
      </c>
      <c r="G37" s="24" t="s">
        <v>210</v>
      </c>
      <c r="H37" s="24" t="s">
        <v>604</v>
      </c>
      <c r="I37" s="109"/>
      <c r="J37" s="24" t="s">
        <v>620</v>
      </c>
      <c r="K37" s="105"/>
      <c r="L37" s="105"/>
      <c r="M37" s="105"/>
      <c r="N37" s="105"/>
      <c r="O37" s="105"/>
      <c r="P37" s="105"/>
      <c r="Q37" s="105"/>
    </row>
    <row r="38" spans="1:17" ht="31.5">
      <c r="A38" s="11">
        <f t="shared" si="1"/>
        <v>6</v>
      </c>
      <c r="B38" s="10" t="s">
        <v>26</v>
      </c>
      <c r="C38" s="11" t="s">
        <v>12</v>
      </c>
      <c r="D38" s="11"/>
      <c r="E38" s="11"/>
      <c r="F38" s="11">
        <v>444</v>
      </c>
      <c r="G38" s="24" t="s">
        <v>210</v>
      </c>
      <c r="H38" s="24" t="s">
        <v>604</v>
      </c>
      <c r="I38" s="109" t="s">
        <v>247</v>
      </c>
      <c r="J38" s="24" t="s">
        <v>623</v>
      </c>
      <c r="K38" s="105"/>
      <c r="L38" s="105"/>
      <c r="M38" s="105"/>
      <c r="N38" s="105"/>
      <c r="O38" s="105"/>
      <c r="P38" s="105"/>
      <c r="Q38" s="105"/>
    </row>
    <row r="39" spans="1:17" ht="31.5">
      <c r="A39" s="11">
        <f t="shared" si="1"/>
        <v>7</v>
      </c>
      <c r="B39" s="10" t="s">
        <v>71</v>
      </c>
      <c r="C39" s="24" t="s">
        <v>72</v>
      </c>
      <c r="D39" s="24"/>
      <c r="E39" s="24"/>
      <c r="F39" s="11">
        <v>450</v>
      </c>
      <c r="G39" s="24" t="s">
        <v>203</v>
      </c>
      <c r="H39" s="24" t="s">
        <v>604</v>
      </c>
      <c r="I39" s="109"/>
      <c r="J39" s="24" t="s">
        <v>618</v>
      </c>
      <c r="K39" s="105"/>
      <c r="L39" s="105"/>
      <c r="M39" s="105"/>
      <c r="N39" s="105"/>
      <c r="O39" s="105"/>
      <c r="P39" s="105"/>
      <c r="Q39" s="105"/>
    </row>
    <row r="40" spans="1:17" ht="31.5">
      <c r="A40" s="11">
        <f t="shared" si="1"/>
        <v>8</v>
      </c>
      <c r="B40" s="10" t="s">
        <v>73</v>
      </c>
      <c r="C40" s="11" t="s">
        <v>18</v>
      </c>
      <c r="D40" s="11"/>
      <c r="E40" s="11"/>
      <c r="F40" s="11">
        <v>40</v>
      </c>
      <c r="G40" s="24" t="s">
        <v>203</v>
      </c>
      <c r="H40" s="24" t="s">
        <v>604</v>
      </c>
      <c r="I40" s="109"/>
      <c r="J40" s="24" t="s">
        <v>619</v>
      </c>
      <c r="K40" s="105"/>
      <c r="L40" s="105"/>
      <c r="M40" s="105"/>
      <c r="N40" s="105"/>
      <c r="O40" s="105"/>
      <c r="P40" s="105"/>
      <c r="Q40" s="105"/>
    </row>
    <row r="41" spans="1:17" ht="31.5">
      <c r="A41" s="11">
        <f t="shared" si="1"/>
        <v>9</v>
      </c>
      <c r="B41" s="406" t="s">
        <v>95</v>
      </c>
      <c r="C41" s="401" t="s">
        <v>96</v>
      </c>
      <c r="D41" s="407"/>
      <c r="E41" s="407"/>
      <c r="F41" s="408">
        <v>48</v>
      </c>
      <c r="G41" s="407" t="s">
        <v>203</v>
      </c>
      <c r="H41" s="405" t="s">
        <v>490</v>
      </c>
      <c r="I41" s="105"/>
      <c r="J41" s="405"/>
      <c r="K41" s="105"/>
      <c r="L41" s="105"/>
      <c r="M41" s="105"/>
      <c r="N41" s="105"/>
      <c r="O41" s="105"/>
      <c r="P41" s="105"/>
      <c r="Q41" s="105"/>
    </row>
    <row r="42" spans="1:17" ht="15.75">
      <c r="A42" s="113"/>
      <c r="B42" s="117" t="s">
        <v>119</v>
      </c>
      <c r="C42" s="115"/>
      <c r="D42" s="114"/>
      <c r="E42" s="118"/>
      <c r="F42" s="111">
        <f>SUM(F33:F41)</f>
        <v>3992</v>
      </c>
      <c r="G42" s="115"/>
      <c r="H42" s="390">
        <v>1</v>
      </c>
      <c r="I42" s="105"/>
      <c r="J42" s="390"/>
      <c r="K42" s="105"/>
      <c r="L42" s="105"/>
      <c r="M42" s="105"/>
      <c r="N42" s="105"/>
      <c r="O42" s="105"/>
      <c r="P42" s="105"/>
      <c r="Q42" s="105"/>
    </row>
    <row r="43" spans="1:17" ht="15.75">
      <c r="A43" s="560" t="s">
        <v>177</v>
      </c>
      <c r="B43" s="561"/>
      <c r="C43" s="112"/>
      <c r="D43" s="110"/>
      <c r="E43" s="110"/>
      <c r="F43" s="111"/>
      <c r="G43" s="112"/>
      <c r="H43" s="390">
        <v>1</v>
      </c>
      <c r="I43" s="105"/>
      <c r="J43" s="390"/>
      <c r="K43" s="105"/>
      <c r="L43" s="105"/>
      <c r="M43" s="105"/>
      <c r="N43" s="105"/>
      <c r="O43" s="105"/>
      <c r="P43" s="105"/>
      <c r="Q43" s="105"/>
    </row>
    <row r="44" spans="1:17" ht="15.75">
      <c r="A44" s="115">
        <v>1</v>
      </c>
      <c r="B44" s="114" t="s">
        <v>206</v>
      </c>
      <c r="C44" s="115" t="s">
        <v>207</v>
      </c>
      <c r="D44" s="114" t="s">
        <v>208</v>
      </c>
      <c r="E44" s="118" t="s">
        <v>208</v>
      </c>
      <c r="F44" s="115">
        <v>240</v>
      </c>
      <c r="G44" s="113" t="s">
        <v>210</v>
      </c>
      <c r="H44" s="115" t="s">
        <v>158</v>
      </c>
      <c r="I44" s="105"/>
      <c r="J44" s="115" t="s">
        <v>639</v>
      </c>
      <c r="K44" s="105"/>
      <c r="L44" s="105"/>
      <c r="M44" s="105"/>
      <c r="N44" s="105"/>
      <c r="O44" s="105"/>
      <c r="P44" s="105"/>
      <c r="Q44" s="105"/>
    </row>
    <row r="45" spans="1:17" ht="15.75">
      <c r="A45" s="115">
        <f t="shared" ref="A45:A53" si="2">+A44+1</f>
        <v>2</v>
      </c>
      <c r="B45" s="114" t="s">
        <v>211</v>
      </c>
      <c r="C45" s="115" t="s">
        <v>207</v>
      </c>
      <c r="D45" s="119" t="s">
        <v>208</v>
      </c>
      <c r="E45" s="119" t="s">
        <v>208</v>
      </c>
      <c r="F45" s="115">
        <v>93</v>
      </c>
      <c r="G45" s="113" t="s">
        <v>203</v>
      </c>
      <c r="H45" s="115" t="s">
        <v>158</v>
      </c>
      <c r="I45" s="105"/>
      <c r="J45" s="115" t="s">
        <v>640</v>
      </c>
      <c r="K45" s="105"/>
      <c r="L45" s="105"/>
      <c r="M45" s="105"/>
      <c r="N45" s="105"/>
      <c r="O45" s="105"/>
      <c r="P45" s="105"/>
      <c r="Q45" s="105"/>
    </row>
    <row r="46" spans="1:17" ht="15.75">
      <c r="A46" s="115">
        <f t="shared" si="2"/>
        <v>3</v>
      </c>
      <c r="B46" s="120" t="s">
        <v>212</v>
      </c>
      <c r="C46" s="124" t="s">
        <v>213</v>
      </c>
      <c r="D46" s="121" t="s">
        <v>214</v>
      </c>
      <c r="E46" s="121" t="s">
        <v>215</v>
      </c>
      <c r="F46" s="122">
        <v>120</v>
      </c>
      <c r="G46" s="113" t="s">
        <v>210</v>
      </c>
      <c r="H46" s="124" t="s">
        <v>158</v>
      </c>
      <c r="I46" s="105"/>
      <c r="J46" s="124" t="s">
        <v>641</v>
      </c>
      <c r="K46" s="105"/>
      <c r="L46" s="105"/>
      <c r="M46" s="105"/>
      <c r="N46" s="105"/>
      <c r="O46" s="105"/>
      <c r="P46" s="105"/>
      <c r="Q46" s="105"/>
    </row>
    <row r="47" spans="1:17" ht="15.75">
      <c r="A47" s="115">
        <f t="shared" si="2"/>
        <v>4</v>
      </c>
      <c r="B47" s="120" t="s">
        <v>217</v>
      </c>
      <c r="C47" s="124" t="s">
        <v>218</v>
      </c>
      <c r="D47" s="121" t="s">
        <v>219</v>
      </c>
      <c r="E47" s="121" t="s">
        <v>220</v>
      </c>
      <c r="F47" s="122">
        <v>30</v>
      </c>
      <c r="G47" s="113" t="s">
        <v>203</v>
      </c>
      <c r="H47" s="124" t="s">
        <v>158</v>
      </c>
      <c r="I47" s="105"/>
      <c r="J47" s="124" t="s">
        <v>643</v>
      </c>
      <c r="K47" s="105"/>
      <c r="L47" s="105"/>
      <c r="M47" s="105"/>
      <c r="N47" s="105"/>
      <c r="O47" s="105"/>
      <c r="P47" s="105"/>
      <c r="Q47" s="105"/>
    </row>
    <row r="48" spans="1:17" ht="47.25">
      <c r="A48" s="115">
        <f t="shared" si="2"/>
        <v>5</v>
      </c>
      <c r="B48" s="10" t="s">
        <v>76</v>
      </c>
      <c r="C48" s="24" t="s">
        <v>78</v>
      </c>
      <c r="D48" s="24"/>
      <c r="E48" s="24"/>
      <c r="F48" s="11">
        <v>382</v>
      </c>
      <c r="G48" s="24" t="s">
        <v>210</v>
      </c>
      <c r="H48" s="24" t="s">
        <v>604</v>
      </c>
      <c r="I48" s="105"/>
      <c r="J48" s="24" t="s">
        <v>624</v>
      </c>
      <c r="K48" s="105"/>
      <c r="L48" s="105"/>
      <c r="M48" s="105"/>
      <c r="N48" s="105"/>
      <c r="O48" s="105"/>
      <c r="P48" s="105"/>
      <c r="Q48" s="105"/>
    </row>
    <row r="49" spans="1:17" ht="31.5">
      <c r="A49" s="115">
        <f t="shared" si="2"/>
        <v>6</v>
      </c>
      <c r="B49" s="183" t="s">
        <v>79</v>
      </c>
      <c r="C49" s="24" t="s">
        <v>72</v>
      </c>
      <c r="D49" s="24"/>
      <c r="E49" s="24"/>
      <c r="F49" s="11">
        <v>48</v>
      </c>
      <c r="G49" s="185" t="s">
        <v>203</v>
      </c>
      <c r="H49" s="24" t="s">
        <v>604</v>
      </c>
      <c r="I49" s="105"/>
      <c r="J49" s="24" t="s">
        <v>625</v>
      </c>
      <c r="K49" s="105"/>
      <c r="L49" s="105"/>
      <c r="M49" s="105"/>
      <c r="N49" s="105"/>
      <c r="O49" s="105"/>
      <c r="P49" s="105"/>
      <c r="Q49" s="105"/>
    </row>
    <row r="50" spans="1:17" ht="31.5">
      <c r="A50" s="115">
        <f t="shared" si="2"/>
        <v>7</v>
      </c>
      <c r="B50" s="409" t="s">
        <v>98</v>
      </c>
      <c r="C50" s="410" t="s">
        <v>99</v>
      </c>
      <c r="D50" s="411"/>
      <c r="E50" s="411"/>
      <c r="F50" s="412">
        <v>44</v>
      </c>
      <c r="G50" s="413" t="s">
        <v>205</v>
      </c>
      <c r="H50" s="405" t="s">
        <v>490</v>
      </c>
      <c r="I50" s="105"/>
      <c r="J50" s="405"/>
      <c r="K50" s="105"/>
      <c r="L50" s="105"/>
      <c r="M50" s="105"/>
      <c r="N50" s="105"/>
      <c r="O50" s="105"/>
      <c r="P50" s="105"/>
      <c r="Q50" s="105"/>
    </row>
    <row r="51" spans="1:17" ht="31.5">
      <c r="A51" s="115">
        <f t="shared" si="2"/>
        <v>8</v>
      </c>
      <c r="B51" s="406" t="s">
        <v>101</v>
      </c>
      <c r="C51" s="414" t="s">
        <v>103</v>
      </c>
      <c r="D51" s="415"/>
      <c r="E51" s="415"/>
      <c r="F51" s="412">
        <v>400</v>
      </c>
      <c r="G51" s="413" t="s">
        <v>205</v>
      </c>
      <c r="H51" s="405" t="s">
        <v>490</v>
      </c>
      <c r="I51" s="105"/>
      <c r="J51" s="405"/>
      <c r="K51" s="105"/>
      <c r="L51" s="105"/>
      <c r="M51" s="105"/>
      <c r="N51" s="105"/>
      <c r="O51" s="105"/>
      <c r="P51" s="105"/>
      <c r="Q51" s="105"/>
    </row>
    <row r="52" spans="1:17" ht="31.5">
      <c r="A52" s="115">
        <f t="shared" si="2"/>
        <v>9</v>
      </c>
      <c r="B52" s="416" t="s">
        <v>105</v>
      </c>
      <c r="C52" s="410" t="s">
        <v>106</v>
      </c>
      <c r="D52" s="411"/>
      <c r="E52" s="411"/>
      <c r="F52" s="412">
        <v>51</v>
      </c>
      <c r="G52" s="413" t="s">
        <v>205</v>
      </c>
      <c r="H52" s="405" t="s">
        <v>490</v>
      </c>
      <c r="I52" s="105"/>
      <c r="J52" s="405"/>
      <c r="K52" s="105"/>
      <c r="L52" s="105"/>
      <c r="M52" s="105"/>
      <c r="N52" s="105"/>
      <c r="O52" s="105"/>
      <c r="P52" s="105"/>
      <c r="Q52" s="105"/>
    </row>
    <row r="53" spans="1:17" ht="31.5">
      <c r="A53" s="115">
        <f t="shared" si="2"/>
        <v>10</v>
      </c>
      <c r="B53" s="493" t="s">
        <v>108</v>
      </c>
      <c r="C53" s="414" t="s">
        <v>109</v>
      </c>
      <c r="D53" s="150"/>
      <c r="E53" s="150"/>
      <c r="F53" s="412">
        <v>66</v>
      </c>
      <c r="G53" s="413" t="s">
        <v>205</v>
      </c>
      <c r="H53" s="405" t="s">
        <v>490</v>
      </c>
      <c r="I53" s="105"/>
      <c r="J53" s="405"/>
      <c r="K53" s="105"/>
      <c r="L53" s="105"/>
      <c r="M53" s="105"/>
      <c r="N53" s="105"/>
      <c r="O53" s="105"/>
      <c r="P53" s="105"/>
      <c r="Q53" s="105"/>
    </row>
    <row r="54" spans="1:17" ht="15.75">
      <c r="A54" s="115"/>
      <c r="B54" s="117" t="s">
        <v>119</v>
      </c>
      <c r="C54" s="111"/>
      <c r="D54" s="117"/>
      <c r="E54" s="117"/>
      <c r="F54" s="111">
        <f>SUM(F44:F53)</f>
        <v>1474</v>
      </c>
      <c r="G54" s="115"/>
      <c r="H54" s="390">
        <v>1</v>
      </c>
      <c r="I54" s="105"/>
      <c r="J54" s="390"/>
      <c r="K54" s="105"/>
      <c r="L54" s="105"/>
      <c r="M54" s="105"/>
      <c r="N54" s="105"/>
      <c r="O54" s="105"/>
      <c r="P54" s="105"/>
      <c r="Q54" s="105"/>
    </row>
    <row r="55" spans="1:17" ht="15.75">
      <c r="A55" s="562" t="s">
        <v>166</v>
      </c>
      <c r="B55" s="563"/>
      <c r="C55" s="112"/>
      <c r="D55" s="110"/>
      <c r="E55" s="110"/>
      <c r="F55" s="111"/>
      <c r="G55" s="112"/>
      <c r="H55" s="390">
        <v>1</v>
      </c>
      <c r="I55" s="105"/>
      <c r="J55" s="390"/>
      <c r="K55" s="105"/>
      <c r="L55" s="105"/>
      <c r="M55" s="105"/>
      <c r="N55" s="105"/>
      <c r="O55" s="105"/>
      <c r="P55" s="105"/>
      <c r="Q55" s="105"/>
    </row>
    <row r="56" spans="1:17" ht="15.75">
      <c r="A56" s="113">
        <v>1</v>
      </c>
      <c r="B56" s="120" t="s">
        <v>221</v>
      </c>
      <c r="C56" s="124" t="s">
        <v>213</v>
      </c>
      <c r="D56" s="121" t="s">
        <v>222</v>
      </c>
      <c r="E56" s="126" t="s">
        <v>223</v>
      </c>
      <c r="F56" s="123">
        <v>186</v>
      </c>
      <c r="G56" s="127" t="s">
        <v>205</v>
      </c>
      <c r="H56" s="124" t="s">
        <v>158</v>
      </c>
      <c r="I56" s="105"/>
      <c r="J56" s="124" t="s">
        <v>642</v>
      </c>
      <c r="K56" s="105"/>
      <c r="L56" s="105"/>
      <c r="M56" s="105"/>
      <c r="N56" s="105"/>
      <c r="O56" s="105"/>
      <c r="P56" s="105"/>
      <c r="Q56" s="105"/>
    </row>
    <row r="57" spans="1:17" ht="15.75">
      <c r="A57" s="113">
        <f>+A56+1</f>
        <v>2</v>
      </c>
      <c r="B57" s="120" t="s">
        <v>224</v>
      </c>
      <c r="C57" s="124" t="s">
        <v>213</v>
      </c>
      <c r="D57" s="121" t="s">
        <v>222</v>
      </c>
      <c r="E57" s="126" t="s">
        <v>223</v>
      </c>
      <c r="F57" s="123">
        <v>240</v>
      </c>
      <c r="G57" s="127" t="s">
        <v>205</v>
      </c>
      <c r="H57" s="124" t="s">
        <v>158</v>
      </c>
      <c r="I57" s="105"/>
      <c r="J57" s="124" t="s">
        <v>643</v>
      </c>
      <c r="K57" s="105"/>
      <c r="L57" s="105"/>
      <c r="M57" s="105"/>
      <c r="N57" s="105"/>
      <c r="O57" s="105"/>
      <c r="P57" s="105"/>
      <c r="Q57" s="105"/>
    </row>
    <row r="58" spans="1:17" ht="31.5">
      <c r="A58" s="113">
        <f>+A57+1</f>
        <v>3</v>
      </c>
      <c r="B58" s="16" t="s">
        <v>81</v>
      </c>
      <c r="C58" s="24" t="s">
        <v>82</v>
      </c>
      <c r="D58" s="24"/>
      <c r="E58" s="24"/>
      <c r="F58" s="11">
        <v>300</v>
      </c>
      <c r="G58" s="186" t="s">
        <v>203</v>
      </c>
      <c r="H58" s="24" t="s">
        <v>604</v>
      </c>
      <c r="I58" s="105"/>
      <c r="J58" s="24" t="s">
        <v>626</v>
      </c>
      <c r="K58" s="105"/>
      <c r="L58" s="105"/>
      <c r="M58" s="105"/>
      <c r="N58" s="105"/>
      <c r="O58" s="105"/>
      <c r="P58" s="105"/>
      <c r="Q58" s="105"/>
    </row>
    <row r="59" spans="1:17" ht="31.5">
      <c r="A59" s="113">
        <f>+A58+1</f>
        <v>4</v>
      </c>
      <c r="B59" s="406" t="s">
        <v>89</v>
      </c>
      <c r="C59" s="401" t="s">
        <v>90</v>
      </c>
      <c r="D59" s="401"/>
      <c r="E59" s="401"/>
      <c r="F59" s="403">
        <v>171</v>
      </c>
      <c r="G59" s="401" t="s">
        <v>210</v>
      </c>
      <c r="H59" s="405" t="s">
        <v>490</v>
      </c>
      <c r="I59" s="105"/>
      <c r="J59" s="405"/>
      <c r="K59" s="105"/>
      <c r="L59" s="105"/>
      <c r="M59" s="105"/>
      <c r="N59" s="105"/>
      <c r="O59" s="105"/>
      <c r="P59" s="105"/>
      <c r="Q59" s="105"/>
    </row>
    <row r="60" spans="1:17" ht="31.5">
      <c r="A60" s="113">
        <f>+A59+1</f>
        <v>5</v>
      </c>
      <c r="B60" s="10" t="s">
        <v>30</v>
      </c>
      <c r="C60" s="11" t="s">
        <v>31</v>
      </c>
      <c r="D60" s="151"/>
      <c r="E60" s="151"/>
      <c r="F60" s="11">
        <v>520</v>
      </c>
      <c r="G60" s="24" t="s">
        <v>210</v>
      </c>
      <c r="H60" s="24" t="s">
        <v>604</v>
      </c>
      <c r="I60" s="105"/>
      <c r="J60" s="24" t="s">
        <v>627</v>
      </c>
      <c r="K60" s="105"/>
      <c r="L60" s="105"/>
      <c r="M60" s="105"/>
      <c r="N60" s="105"/>
      <c r="O60" s="105"/>
      <c r="P60" s="105"/>
      <c r="Q60" s="105"/>
    </row>
    <row r="61" spans="1:17" ht="31.5">
      <c r="A61" s="113">
        <f>+A60+1</f>
        <v>6</v>
      </c>
      <c r="B61" s="417" t="s">
        <v>114</v>
      </c>
      <c r="C61" s="418" t="s">
        <v>115</v>
      </c>
      <c r="D61" s="404"/>
      <c r="E61" s="404"/>
      <c r="F61" s="403">
        <v>300</v>
      </c>
      <c r="G61" s="404" t="s">
        <v>205</v>
      </c>
      <c r="H61" s="405" t="s">
        <v>490</v>
      </c>
      <c r="I61" s="105"/>
      <c r="J61" s="405"/>
      <c r="K61" s="105"/>
      <c r="L61" s="105"/>
      <c r="M61" s="105"/>
      <c r="N61" s="105"/>
      <c r="O61" s="105"/>
      <c r="P61" s="105"/>
      <c r="Q61" s="105"/>
    </row>
    <row r="62" spans="1:17" ht="15.75">
      <c r="A62" s="113"/>
      <c r="B62" s="117" t="s">
        <v>119</v>
      </c>
      <c r="C62" s="111"/>
      <c r="D62" s="117"/>
      <c r="E62" s="117"/>
      <c r="F62" s="111">
        <f>SUM(F56:F61)</f>
        <v>1717</v>
      </c>
      <c r="G62" s="115"/>
      <c r="H62" s="390">
        <v>1</v>
      </c>
      <c r="I62" s="105"/>
      <c r="J62" s="390"/>
      <c r="K62" s="105"/>
      <c r="L62" s="105"/>
      <c r="M62" s="105"/>
      <c r="N62" s="105"/>
      <c r="O62" s="105"/>
      <c r="P62" s="105"/>
      <c r="Q62" s="105"/>
    </row>
    <row r="63" spans="1:17" ht="15.75">
      <c r="A63" s="560" t="s">
        <v>162</v>
      </c>
      <c r="B63" s="561"/>
      <c r="C63" s="112"/>
      <c r="D63" s="110"/>
      <c r="E63" s="110"/>
      <c r="F63" s="111"/>
      <c r="G63" s="112"/>
      <c r="H63" s="390">
        <v>1</v>
      </c>
      <c r="I63" s="105"/>
      <c r="J63" s="390"/>
      <c r="K63" s="105"/>
      <c r="L63" s="105"/>
      <c r="M63" s="105"/>
      <c r="N63" s="105"/>
      <c r="O63" s="105"/>
      <c r="P63" s="105"/>
      <c r="Q63" s="105"/>
    </row>
    <row r="64" spans="1:17" ht="31.5">
      <c r="A64" s="115">
        <v>1</v>
      </c>
      <c r="B64" s="114" t="s">
        <v>225</v>
      </c>
      <c r="C64" s="115" t="s">
        <v>226</v>
      </c>
      <c r="D64" s="114"/>
      <c r="E64" s="114"/>
      <c r="F64" s="115">
        <v>85</v>
      </c>
      <c r="G64" s="113" t="s">
        <v>210</v>
      </c>
      <c r="H64" s="115" t="s">
        <v>158</v>
      </c>
      <c r="I64" s="105"/>
      <c r="J64" s="115" t="s">
        <v>645</v>
      </c>
      <c r="K64" s="105"/>
      <c r="L64" s="105"/>
      <c r="M64" s="105"/>
      <c r="N64" s="105"/>
      <c r="O64" s="105"/>
      <c r="P64" s="105"/>
      <c r="Q64" s="105"/>
    </row>
    <row r="65" spans="1:17" ht="15.75">
      <c r="A65" s="115">
        <f>+A64+1</f>
        <v>2</v>
      </c>
      <c r="B65" s="120" t="s">
        <v>228</v>
      </c>
      <c r="C65" s="115" t="s">
        <v>207</v>
      </c>
      <c r="D65" s="119" t="s">
        <v>229</v>
      </c>
      <c r="E65" s="119" t="s">
        <v>229</v>
      </c>
      <c r="F65" s="124">
        <v>930</v>
      </c>
      <c r="G65" s="128" t="s">
        <v>210</v>
      </c>
      <c r="H65" s="124" t="s">
        <v>158</v>
      </c>
      <c r="I65" s="105"/>
      <c r="J65" s="124" t="s">
        <v>644</v>
      </c>
      <c r="K65" s="105"/>
      <c r="L65" s="105"/>
      <c r="M65" s="105"/>
      <c r="N65" s="105"/>
      <c r="O65" s="105"/>
      <c r="P65" s="105"/>
      <c r="Q65" s="105"/>
    </row>
    <row r="66" spans="1:17" ht="15.75">
      <c r="A66" s="115">
        <v>3</v>
      </c>
      <c r="B66" s="116" t="s">
        <v>230</v>
      </c>
      <c r="C66" s="115" t="s">
        <v>218</v>
      </c>
      <c r="D66" s="119" t="s">
        <v>229</v>
      </c>
      <c r="E66" s="119" t="s">
        <v>229</v>
      </c>
      <c r="F66" s="124">
        <v>500</v>
      </c>
      <c r="G66" s="128" t="s">
        <v>210</v>
      </c>
      <c r="H66" s="124" t="s">
        <v>158</v>
      </c>
      <c r="I66" s="105"/>
      <c r="J66" s="124" t="s">
        <v>646</v>
      </c>
      <c r="K66" s="105"/>
      <c r="L66" s="105"/>
      <c r="M66" s="105"/>
      <c r="N66" s="105"/>
      <c r="O66" s="105"/>
      <c r="P66" s="105"/>
      <c r="Q66" s="105"/>
    </row>
    <row r="67" spans="1:17" ht="15.75">
      <c r="A67" s="115">
        <v>4</v>
      </c>
      <c r="B67" s="474" t="s">
        <v>287</v>
      </c>
      <c r="C67" s="469" t="s">
        <v>213</v>
      </c>
      <c r="D67" s="119"/>
      <c r="E67" s="119"/>
      <c r="F67" s="478">
        <v>700</v>
      </c>
      <c r="G67" s="128" t="s">
        <v>210</v>
      </c>
      <c r="H67" s="124" t="s">
        <v>158</v>
      </c>
      <c r="I67" s="105"/>
      <c r="J67" s="124" t="s">
        <v>665</v>
      </c>
      <c r="K67" s="105"/>
      <c r="L67" s="105"/>
      <c r="M67" s="105"/>
      <c r="N67" s="105"/>
      <c r="O67" s="105"/>
      <c r="P67" s="105"/>
      <c r="Q67" s="105"/>
    </row>
    <row r="68" spans="1:17" ht="15.75">
      <c r="A68" s="115">
        <v>5</v>
      </c>
      <c r="B68" s="479" t="s">
        <v>161</v>
      </c>
      <c r="C68" s="480" t="s">
        <v>160</v>
      </c>
      <c r="D68" s="119"/>
      <c r="E68" s="119"/>
      <c r="F68" s="470">
        <v>1000</v>
      </c>
      <c r="G68" s="293" t="s">
        <v>203</v>
      </c>
      <c r="H68" s="124" t="s">
        <v>158</v>
      </c>
      <c r="I68" s="105"/>
      <c r="J68" s="124" t="s">
        <v>649</v>
      </c>
      <c r="K68" s="105"/>
      <c r="L68" s="105"/>
      <c r="M68" s="105"/>
      <c r="N68" s="105"/>
      <c r="O68" s="105"/>
      <c r="P68" s="105"/>
      <c r="Q68" s="105"/>
    </row>
    <row r="69" spans="1:17" ht="15.75">
      <c r="A69" s="115">
        <f t="shared" ref="A69" si="3">+A68+1</f>
        <v>6</v>
      </c>
      <c r="B69" s="116" t="s">
        <v>231</v>
      </c>
      <c r="C69" s="125" t="s">
        <v>207</v>
      </c>
      <c r="D69" s="119" t="s">
        <v>229</v>
      </c>
      <c r="E69" s="119" t="s">
        <v>229</v>
      </c>
      <c r="F69" s="125">
        <v>260</v>
      </c>
      <c r="G69" s="129" t="s">
        <v>210</v>
      </c>
      <c r="H69" s="125" t="s">
        <v>145</v>
      </c>
      <c r="I69" s="105"/>
      <c r="J69" s="125" t="s">
        <v>647</v>
      </c>
      <c r="K69" s="105"/>
      <c r="L69" s="105"/>
      <c r="M69" s="105"/>
      <c r="N69" s="105"/>
      <c r="O69" s="105"/>
      <c r="P69" s="105"/>
      <c r="Q69" s="105"/>
    </row>
    <row r="70" spans="1:17" ht="15.75">
      <c r="A70" s="115">
        <v>7</v>
      </c>
      <c r="B70" s="120" t="s">
        <v>232</v>
      </c>
      <c r="C70" s="124" t="s">
        <v>160</v>
      </c>
      <c r="D70" s="120" t="s">
        <v>233</v>
      </c>
      <c r="E70" s="120" t="s">
        <v>233</v>
      </c>
      <c r="F70" s="124">
        <v>90</v>
      </c>
      <c r="G70" s="128" t="s">
        <v>203</v>
      </c>
      <c r="H70" s="130" t="s">
        <v>234</v>
      </c>
      <c r="I70" s="105"/>
      <c r="J70" s="130" t="s">
        <v>648</v>
      </c>
      <c r="K70" s="105"/>
      <c r="L70" s="105"/>
      <c r="M70" s="105"/>
      <c r="N70" s="105"/>
      <c r="O70" s="105"/>
      <c r="P70" s="105"/>
      <c r="Q70" s="105"/>
    </row>
    <row r="71" spans="1:17" ht="15.75">
      <c r="A71" s="113"/>
      <c r="B71" s="117" t="s">
        <v>119</v>
      </c>
      <c r="C71" s="111"/>
      <c r="D71" s="117"/>
      <c r="E71" s="117"/>
      <c r="F71" s="111">
        <f>SUM(F64:F70)</f>
        <v>3565</v>
      </c>
      <c r="G71" s="115"/>
      <c r="H71" s="390">
        <v>1</v>
      </c>
      <c r="I71" s="105"/>
      <c r="J71" s="390"/>
      <c r="K71" s="105"/>
      <c r="L71" s="105"/>
      <c r="M71" s="105"/>
      <c r="N71" s="105"/>
      <c r="O71" s="105"/>
      <c r="P71" s="105"/>
      <c r="Q71" s="105"/>
    </row>
    <row r="72" spans="1:17" ht="15.75">
      <c r="A72" s="113"/>
      <c r="B72" s="117"/>
      <c r="C72" s="111" t="s">
        <v>478</v>
      </c>
      <c r="D72" s="117"/>
      <c r="E72" s="117"/>
      <c r="F72" s="111">
        <f>+F71+F62+F54+F42+F29+F15+F7</f>
        <v>16787.5</v>
      </c>
      <c r="G72" s="115"/>
      <c r="H72" s="390">
        <v>1</v>
      </c>
      <c r="I72" s="105"/>
      <c r="J72" s="390"/>
      <c r="K72" s="105"/>
      <c r="L72" s="105"/>
      <c r="M72" s="105"/>
      <c r="N72" s="105"/>
      <c r="O72" s="105"/>
      <c r="P72" s="105"/>
      <c r="Q72" s="105"/>
    </row>
    <row r="73" spans="1:17" ht="15.75">
      <c r="A73" s="552" t="s">
        <v>520</v>
      </c>
      <c r="B73" s="553"/>
      <c r="C73" s="279"/>
      <c r="D73" s="279"/>
      <c r="E73" s="279"/>
      <c r="F73" s="280"/>
      <c r="G73" s="281"/>
      <c r="H73" s="390">
        <v>1</v>
      </c>
      <c r="I73" s="105"/>
      <c r="J73" s="390"/>
      <c r="K73" s="105"/>
      <c r="L73" s="105"/>
      <c r="M73" s="105"/>
      <c r="N73" s="105"/>
      <c r="O73" s="105"/>
      <c r="P73" s="105"/>
      <c r="Q73" s="105"/>
    </row>
    <row r="74" spans="1:17" ht="15.75">
      <c r="A74" s="467">
        <v>1</v>
      </c>
      <c r="B74" s="468" t="s">
        <v>240</v>
      </c>
      <c r="C74" s="469" t="s">
        <v>213</v>
      </c>
      <c r="D74" s="279"/>
      <c r="E74" s="279"/>
      <c r="F74" s="476">
        <v>3097</v>
      </c>
      <c r="G74" s="281"/>
      <c r="H74" s="286" t="s">
        <v>158</v>
      </c>
      <c r="I74" s="105"/>
      <c r="J74" s="286" t="s">
        <v>680</v>
      </c>
      <c r="K74" s="105"/>
      <c r="L74" s="105"/>
      <c r="M74" s="105"/>
      <c r="N74" s="105"/>
      <c r="O74" s="105"/>
      <c r="P74" s="105"/>
      <c r="Q74" s="105"/>
    </row>
    <row r="75" spans="1:17" ht="15.75">
      <c r="A75" s="470">
        <v>2</v>
      </c>
      <c r="B75" s="471" t="s">
        <v>300</v>
      </c>
      <c r="C75" s="469" t="s">
        <v>213</v>
      </c>
      <c r="D75" s="279"/>
      <c r="E75" s="279"/>
      <c r="F75" s="467">
        <v>680</v>
      </c>
      <c r="G75" s="281"/>
      <c r="H75" s="286" t="s">
        <v>158</v>
      </c>
      <c r="I75" s="105"/>
      <c r="J75" s="286" t="s">
        <v>651</v>
      </c>
      <c r="K75" s="105"/>
      <c r="L75" s="105"/>
      <c r="M75" s="105"/>
      <c r="N75" s="105"/>
      <c r="O75" s="105"/>
      <c r="P75" s="105"/>
      <c r="Q75" s="105"/>
    </row>
    <row r="76" spans="1:17" ht="15.75">
      <c r="A76" s="467">
        <v>3</v>
      </c>
      <c r="B76" s="472" t="s">
        <v>657</v>
      </c>
      <c r="C76" s="473" t="s">
        <v>236</v>
      </c>
      <c r="D76" s="279"/>
      <c r="E76" s="279"/>
      <c r="F76" s="467">
        <v>186</v>
      </c>
      <c r="G76" s="281"/>
      <c r="H76" s="286" t="s">
        <v>158</v>
      </c>
      <c r="I76" s="105"/>
      <c r="J76" s="286" t="s">
        <v>681</v>
      </c>
      <c r="K76" s="105"/>
      <c r="L76" s="105"/>
      <c r="M76" s="105"/>
      <c r="N76" s="105"/>
      <c r="O76" s="105"/>
      <c r="P76" s="105"/>
      <c r="Q76" s="105"/>
    </row>
    <row r="77" spans="1:17" ht="15.75">
      <c r="A77" s="467">
        <v>4</v>
      </c>
      <c r="B77" s="472" t="s">
        <v>295</v>
      </c>
      <c r="C77" s="469" t="s">
        <v>213</v>
      </c>
      <c r="D77" s="466"/>
      <c r="E77" s="466"/>
      <c r="F77" s="477">
        <v>1000</v>
      </c>
      <c r="G77" s="466"/>
      <c r="H77" s="286" t="s">
        <v>158</v>
      </c>
      <c r="I77" s="101"/>
      <c r="J77" s="286" t="s">
        <v>672</v>
      </c>
      <c r="K77" s="105"/>
      <c r="L77" s="105"/>
      <c r="M77" s="105"/>
      <c r="N77" s="105"/>
      <c r="O77" s="105"/>
      <c r="P77" s="105"/>
      <c r="Q77" s="105"/>
    </row>
    <row r="78" spans="1:17" ht="15.75">
      <c r="A78" s="470">
        <v>5</v>
      </c>
      <c r="B78" s="474" t="s">
        <v>237</v>
      </c>
      <c r="C78" s="475" t="s">
        <v>218</v>
      </c>
      <c r="D78" s="283"/>
      <c r="E78" s="283"/>
      <c r="F78" s="478">
        <v>191</v>
      </c>
      <c r="G78" s="282"/>
      <c r="H78" s="286" t="s">
        <v>158</v>
      </c>
      <c r="I78" s="105"/>
      <c r="J78" s="286" t="s">
        <v>650</v>
      </c>
      <c r="K78" s="105"/>
      <c r="L78" s="105"/>
      <c r="M78" s="105"/>
      <c r="N78" s="105"/>
      <c r="O78" s="105"/>
      <c r="P78" s="105"/>
      <c r="Q78" s="105"/>
    </row>
    <row r="79" spans="1:17" ht="15.75">
      <c r="A79" s="286"/>
      <c r="B79" s="288" t="s">
        <v>119</v>
      </c>
      <c r="C79" s="288"/>
      <c r="D79" s="288"/>
      <c r="E79" s="288"/>
      <c r="F79" s="289">
        <f>SUM(F74:F78)</f>
        <v>5154</v>
      </c>
      <c r="G79" s="286"/>
      <c r="H79" s="390">
        <v>1</v>
      </c>
      <c r="I79" s="105"/>
      <c r="J79" s="390"/>
      <c r="K79" s="105"/>
      <c r="L79" s="105"/>
      <c r="M79" s="105"/>
      <c r="N79" s="105"/>
      <c r="O79" s="105"/>
      <c r="P79" s="105"/>
      <c r="Q79" s="105"/>
    </row>
    <row r="80" spans="1:17" ht="15.75">
      <c r="A80" s="554" t="s">
        <v>521</v>
      </c>
      <c r="B80" s="555"/>
      <c r="C80" s="290"/>
      <c r="D80" s="290"/>
      <c r="E80" s="290"/>
      <c r="F80" s="289"/>
      <c r="G80" s="289"/>
      <c r="H80" s="390">
        <v>1</v>
      </c>
      <c r="I80" s="105"/>
      <c r="J80" s="390"/>
      <c r="K80" s="105"/>
      <c r="L80" s="105"/>
      <c r="M80" s="105"/>
      <c r="N80" s="105"/>
      <c r="O80" s="105"/>
      <c r="P80" s="105"/>
      <c r="Q80" s="105"/>
    </row>
    <row r="81" spans="1:17" ht="15.75">
      <c r="A81" s="287">
        <v>1</v>
      </c>
      <c r="B81" s="285" t="s">
        <v>238</v>
      </c>
      <c r="C81" s="285" t="s">
        <v>213</v>
      </c>
      <c r="D81" s="126" t="s">
        <v>215</v>
      </c>
      <c r="E81" s="126" t="s">
        <v>215</v>
      </c>
      <c r="F81" s="286">
        <v>225</v>
      </c>
      <c r="G81" s="291" t="s">
        <v>205</v>
      </c>
      <c r="H81" s="286" t="s">
        <v>158</v>
      </c>
      <c r="I81" s="105"/>
      <c r="J81" s="286" t="s">
        <v>652</v>
      </c>
      <c r="K81" s="105"/>
      <c r="L81" s="105"/>
      <c r="M81" s="105"/>
      <c r="N81" s="105"/>
      <c r="O81" s="105"/>
      <c r="P81" s="105"/>
      <c r="Q81" s="105"/>
    </row>
    <row r="82" spans="1:17" ht="15.75">
      <c r="A82" s="281">
        <f>+A81+1</f>
        <v>2</v>
      </c>
      <c r="B82" s="285" t="s">
        <v>522</v>
      </c>
      <c r="C82" s="285" t="s">
        <v>239</v>
      </c>
      <c r="D82" s="292" t="s">
        <v>233</v>
      </c>
      <c r="E82" s="126" t="s">
        <v>233</v>
      </c>
      <c r="F82" s="286">
        <v>520</v>
      </c>
      <c r="G82" s="291" t="s">
        <v>210</v>
      </c>
      <c r="H82" s="286" t="s">
        <v>158</v>
      </c>
      <c r="I82" s="105"/>
      <c r="J82" s="286" t="s">
        <v>653</v>
      </c>
      <c r="K82" s="105"/>
      <c r="L82" s="105"/>
      <c r="M82" s="105"/>
      <c r="N82" s="105"/>
      <c r="O82" s="105"/>
      <c r="P82" s="105"/>
      <c r="Q82" s="105"/>
    </row>
    <row r="83" spans="1:17" ht="15.75">
      <c r="A83" s="281">
        <f>+A82+1</f>
        <v>3</v>
      </c>
      <c r="B83" s="284" t="s">
        <v>523</v>
      </c>
      <c r="C83" s="285" t="s">
        <v>213</v>
      </c>
      <c r="D83" s="292" t="s">
        <v>511</v>
      </c>
      <c r="E83" s="126" t="s">
        <v>524</v>
      </c>
      <c r="F83" s="286">
        <v>1750</v>
      </c>
      <c r="G83" s="291" t="s">
        <v>205</v>
      </c>
      <c r="H83" s="286" t="s">
        <v>158</v>
      </c>
      <c r="I83" s="105"/>
      <c r="J83" s="286" t="s">
        <v>654</v>
      </c>
      <c r="K83" s="105"/>
      <c r="L83" s="105"/>
      <c r="M83" s="105"/>
      <c r="N83" s="105"/>
      <c r="O83" s="105"/>
      <c r="P83" s="105"/>
      <c r="Q83" s="105"/>
    </row>
    <row r="84" spans="1:17" ht="15.75">
      <c r="A84" s="281">
        <f>+A83+1</f>
        <v>4</v>
      </c>
      <c r="B84" s="285" t="s">
        <v>525</v>
      </c>
      <c r="C84" s="284" t="s">
        <v>207</v>
      </c>
      <c r="D84" s="119" t="s">
        <v>229</v>
      </c>
      <c r="E84" s="119" t="s">
        <v>229</v>
      </c>
      <c r="F84" s="287">
        <v>1856</v>
      </c>
      <c r="G84" s="293" t="s">
        <v>210</v>
      </c>
      <c r="H84" s="286" t="s">
        <v>158</v>
      </c>
      <c r="I84" s="105"/>
      <c r="J84" s="286" t="s">
        <v>655</v>
      </c>
      <c r="K84" s="105"/>
      <c r="L84" s="105"/>
      <c r="M84" s="105"/>
      <c r="N84" s="105"/>
      <c r="O84" s="105"/>
      <c r="P84" s="105"/>
      <c r="Q84" s="105"/>
    </row>
    <row r="85" spans="1:17" ht="47.25">
      <c r="A85" s="281">
        <f>+A84+1</f>
        <v>5</v>
      </c>
      <c r="B85" s="285" t="s">
        <v>683</v>
      </c>
      <c r="C85" s="284" t="s">
        <v>213</v>
      </c>
      <c r="D85" s="119"/>
      <c r="E85" s="119"/>
      <c r="F85" s="287">
        <v>2880</v>
      </c>
      <c r="G85" s="24" t="s">
        <v>210</v>
      </c>
      <c r="H85" s="286" t="s">
        <v>174</v>
      </c>
      <c r="I85" s="105"/>
      <c r="J85" s="286" t="s">
        <v>628</v>
      </c>
      <c r="K85" s="105"/>
      <c r="L85" s="105"/>
      <c r="M85" s="105"/>
      <c r="N85" s="105"/>
      <c r="O85" s="105"/>
      <c r="P85" s="105"/>
      <c r="Q85" s="105"/>
    </row>
    <row r="86" spans="1:17" ht="15.75">
      <c r="A86" s="286"/>
      <c r="B86" s="288" t="s">
        <v>119</v>
      </c>
      <c r="C86" s="288"/>
      <c r="D86" s="288"/>
      <c r="E86" s="288"/>
      <c r="F86" s="289">
        <f>SUM(F81:F85)</f>
        <v>7231</v>
      </c>
      <c r="G86" s="286"/>
      <c r="H86" s="390">
        <v>1</v>
      </c>
      <c r="I86" s="105"/>
      <c r="J86" s="390"/>
      <c r="K86" s="105"/>
      <c r="L86" s="105"/>
      <c r="M86" s="105"/>
      <c r="N86" s="105"/>
      <c r="O86" s="105"/>
      <c r="P86" s="105"/>
      <c r="Q86" s="105"/>
    </row>
    <row r="87" spans="1:17" ht="31.5">
      <c r="A87" s="113"/>
      <c r="B87" s="117"/>
      <c r="C87" s="280" t="s">
        <v>526</v>
      </c>
      <c r="D87" s="117"/>
      <c r="E87" s="117"/>
      <c r="F87" s="111">
        <f>+F86+F79+F72</f>
        <v>29172.5</v>
      </c>
      <c r="G87" s="115"/>
      <c r="H87" s="390">
        <v>1</v>
      </c>
      <c r="I87" s="105"/>
      <c r="J87" s="390"/>
      <c r="K87" s="105"/>
      <c r="L87" s="105"/>
      <c r="M87" s="105"/>
      <c r="N87" s="105"/>
      <c r="O87" s="105"/>
      <c r="P87" s="105"/>
      <c r="Q87" s="105"/>
    </row>
    <row r="88" spans="1:17" ht="15.75">
      <c r="A88" s="131"/>
      <c r="B88" s="132"/>
      <c r="C88" s="133"/>
      <c r="D88" s="132"/>
      <c r="E88" s="132"/>
      <c r="F88" s="133"/>
      <c r="G88" s="133"/>
      <c r="H88" s="133"/>
      <c r="I88" s="105"/>
      <c r="J88" s="426"/>
      <c r="K88" s="105"/>
      <c r="L88" s="105"/>
      <c r="M88" s="105"/>
      <c r="N88" s="105"/>
      <c r="O88" s="105"/>
      <c r="P88" s="105"/>
      <c r="Q88" s="105"/>
    </row>
    <row r="89" spans="1:17" ht="15.75">
      <c r="A89" s="131"/>
      <c r="B89" s="132"/>
      <c r="C89" s="133"/>
      <c r="D89" s="132"/>
      <c r="E89" s="132"/>
      <c r="F89" s="133"/>
      <c r="G89" s="133"/>
      <c r="H89" s="133"/>
      <c r="I89" s="105"/>
      <c r="J89" s="426"/>
      <c r="K89" s="105"/>
      <c r="L89" s="105"/>
      <c r="M89" s="105"/>
      <c r="N89" s="105"/>
      <c r="O89" s="105"/>
      <c r="P89" s="105"/>
      <c r="Q89" s="105"/>
    </row>
    <row r="90" spans="1:17" ht="15.75">
      <c r="A90" s="131"/>
      <c r="B90" s="132"/>
      <c r="C90" s="133"/>
      <c r="D90" s="132"/>
      <c r="E90" s="132"/>
      <c r="F90" s="133"/>
      <c r="G90" s="133"/>
      <c r="H90" s="133"/>
      <c r="I90" s="105"/>
      <c r="J90" s="426"/>
      <c r="K90" s="105"/>
      <c r="L90" s="105"/>
      <c r="M90" s="105"/>
      <c r="N90" s="105"/>
      <c r="O90" s="105"/>
      <c r="P90" s="105"/>
      <c r="Q90" s="105"/>
    </row>
    <row r="91" spans="1:17" ht="15.75">
      <c r="A91" s="131"/>
      <c r="B91" s="132"/>
      <c r="C91" s="133"/>
      <c r="D91" s="132"/>
      <c r="E91" s="132"/>
      <c r="F91" s="133"/>
      <c r="G91" s="133"/>
      <c r="H91" s="133"/>
      <c r="I91" s="105"/>
      <c r="J91" s="426"/>
      <c r="K91" s="105"/>
      <c r="L91" s="105"/>
      <c r="M91" s="105"/>
      <c r="N91" s="105"/>
      <c r="O91" s="105"/>
      <c r="P91" s="105"/>
      <c r="Q91" s="105"/>
    </row>
    <row r="92" spans="1:17" ht="15.75">
      <c r="A92" s="131"/>
      <c r="B92" s="132"/>
      <c r="C92" s="133"/>
      <c r="D92" s="132"/>
      <c r="E92" s="132"/>
      <c r="F92" s="133"/>
      <c r="G92" s="133"/>
      <c r="H92" s="133"/>
      <c r="I92" s="105"/>
      <c r="J92" s="426"/>
      <c r="K92" s="105"/>
      <c r="L92" s="105"/>
      <c r="M92" s="105"/>
      <c r="N92" s="105"/>
      <c r="O92" s="105"/>
      <c r="P92" s="105"/>
      <c r="Q92" s="105"/>
    </row>
    <row r="93" spans="1:17" ht="15.75">
      <c r="A93" s="131"/>
      <c r="B93" s="132"/>
      <c r="C93" s="133"/>
      <c r="D93" s="132"/>
      <c r="E93" s="132"/>
      <c r="F93" s="133"/>
      <c r="G93" s="133"/>
      <c r="H93" s="133"/>
      <c r="I93" s="105"/>
      <c r="J93" s="426"/>
      <c r="K93" s="105"/>
      <c r="L93" s="105"/>
      <c r="M93" s="105"/>
      <c r="N93" s="105"/>
      <c r="O93" s="105"/>
      <c r="P93" s="105"/>
      <c r="Q93" s="105"/>
    </row>
    <row r="94" spans="1:17" ht="15.75">
      <c r="A94" s="131"/>
      <c r="B94" s="132"/>
      <c r="C94" s="133"/>
      <c r="D94" s="132"/>
      <c r="E94" s="132"/>
      <c r="F94" s="133"/>
      <c r="G94" s="133"/>
      <c r="H94" s="133"/>
      <c r="I94" s="105"/>
      <c r="J94" s="426"/>
      <c r="K94" s="105"/>
      <c r="L94" s="105"/>
      <c r="M94" s="105"/>
      <c r="N94" s="105"/>
      <c r="O94" s="105"/>
      <c r="P94" s="105"/>
      <c r="Q94" s="105"/>
    </row>
    <row r="95" spans="1:17" ht="15.75">
      <c r="A95" s="131"/>
      <c r="B95" s="132"/>
      <c r="C95" s="133"/>
      <c r="D95" s="132"/>
      <c r="E95" s="132"/>
      <c r="F95" s="133"/>
      <c r="G95" s="133"/>
      <c r="H95" s="133"/>
      <c r="I95" s="105"/>
      <c r="J95" s="426"/>
      <c r="K95" s="105"/>
      <c r="L95" s="105"/>
      <c r="M95" s="105"/>
      <c r="N95" s="105"/>
      <c r="O95" s="105"/>
      <c r="P95" s="105"/>
      <c r="Q95" s="105"/>
    </row>
    <row r="96" spans="1:17" ht="15.75">
      <c r="A96" s="131"/>
      <c r="B96" s="132"/>
      <c r="C96" s="133"/>
      <c r="D96" s="132"/>
      <c r="E96" s="132"/>
      <c r="F96" s="133"/>
      <c r="G96" s="133"/>
      <c r="H96" s="133"/>
      <c r="I96" s="105"/>
      <c r="J96" s="426"/>
      <c r="K96" s="105"/>
      <c r="L96" s="105"/>
      <c r="M96" s="105"/>
      <c r="N96" s="105"/>
      <c r="O96" s="105"/>
      <c r="P96" s="105"/>
      <c r="Q96" s="105"/>
    </row>
    <row r="97" spans="1:17" ht="15.75">
      <c r="A97" s="131"/>
      <c r="B97" s="132"/>
      <c r="C97" s="133"/>
      <c r="D97" s="132"/>
      <c r="E97" s="132"/>
      <c r="F97" s="133"/>
      <c r="G97" s="133"/>
      <c r="H97" s="133"/>
      <c r="I97" s="105"/>
      <c r="J97" s="426"/>
      <c r="K97" s="105"/>
      <c r="L97" s="105"/>
      <c r="M97" s="105"/>
      <c r="N97" s="105"/>
      <c r="O97" s="105"/>
      <c r="P97" s="105"/>
      <c r="Q97" s="105"/>
    </row>
    <row r="98" spans="1:17" ht="15.75">
      <c r="A98" s="131"/>
      <c r="B98" s="132"/>
      <c r="C98" s="133"/>
      <c r="D98" s="132"/>
      <c r="E98" s="132"/>
      <c r="F98" s="133"/>
      <c r="G98" s="133"/>
      <c r="H98" s="133"/>
      <c r="I98" s="105"/>
      <c r="J98" s="426"/>
      <c r="K98" s="105"/>
      <c r="L98" s="105"/>
      <c r="M98" s="105"/>
      <c r="N98" s="105"/>
      <c r="O98" s="105"/>
      <c r="P98" s="105"/>
      <c r="Q98" s="105"/>
    </row>
    <row r="99" spans="1:17" ht="15.75">
      <c r="A99" s="131"/>
      <c r="B99" s="132"/>
      <c r="C99" s="133"/>
      <c r="D99" s="132"/>
      <c r="E99" s="132"/>
      <c r="F99" s="133"/>
      <c r="G99" s="133"/>
      <c r="H99" s="133"/>
      <c r="I99" s="105"/>
      <c r="J99" s="426"/>
      <c r="K99" s="105"/>
      <c r="L99" s="105"/>
      <c r="M99" s="105"/>
      <c r="N99" s="105"/>
      <c r="O99" s="105"/>
      <c r="P99" s="105"/>
      <c r="Q99" s="105"/>
    </row>
    <row r="100" spans="1:17" ht="15.75">
      <c r="A100" s="131"/>
      <c r="B100" s="132"/>
      <c r="C100" s="133"/>
      <c r="D100" s="132"/>
      <c r="E100" s="132"/>
      <c r="F100" s="133"/>
      <c r="G100" s="133"/>
      <c r="H100" s="133"/>
      <c r="I100" s="105"/>
      <c r="J100" s="426"/>
      <c r="K100" s="105"/>
      <c r="L100" s="105"/>
      <c r="M100" s="105"/>
      <c r="N100" s="105"/>
      <c r="O100" s="105"/>
      <c r="P100" s="105"/>
      <c r="Q100" s="105"/>
    </row>
    <row r="101" spans="1:17" ht="15.75">
      <c r="A101" s="131"/>
      <c r="B101" s="132"/>
      <c r="C101" s="133"/>
      <c r="D101" s="132"/>
      <c r="E101" s="132"/>
      <c r="F101" s="133"/>
      <c r="G101" s="133"/>
      <c r="H101" s="133"/>
      <c r="I101" s="105"/>
      <c r="J101" s="426"/>
      <c r="K101" s="105"/>
      <c r="L101" s="105"/>
      <c r="M101" s="105"/>
      <c r="N101" s="105"/>
      <c r="O101" s="105"/>
      <c r="P101" s="105"/>
      <c r="Q101" s="105"/>
    </row>
    <row r="102" spans="1:17" ht="15.75">
      <c r="A102" s="131"/>
      <c r="B102" s="132"/>
      <c r="C102" s="133"/>
      <c r="D102" s="132"/>
      <c r="E102" s="132"/>
      <c r="F102" s="133"/>
      <c r="G102" s="133"/>
      <c r="H102" s="133"/>
      <c r="I102" s="105"/>
      <c r="J102" s="426"/>
      <c r="K102" s="105"/>
      <c r="L102" s="105"/>
      <c r="M102" s="105"/>
      <c r="N102" s="105"/>
      <c r="O102" s="105"/>
      <c r="P102" s="105"/>
      <c r="Q102" s="105"/>
    </row>
    <row r="103" spans="1:17" ht="15.75">
      <c r="A103" s="131"/>
      <c r="B103" s="132"/>
      <c r="C103" s="133"/>
      <c r="D103" s="132"/>
      <c r="E103" s="132"/>
      <c r="F103" s="133"/>
      <c r="G103" s="133"/>
      <c r="H103" s="133"/>
      <c r="I103" s="105"/>
      <c r="J103" s="426"/>
      <c r="K103" s="105"/>
      <c r="L103" s="105"/>
      <c r="M103" s="105"/>
      <c r="N103" s="105"/>
      <c r="O103" s="105"/>
      <c r="P103" s="105"/>
      <c r="Q103" s="105"/>
    </row>
    <row r="104" spans="1:17" ht="15.75">
      <c r="A104" s="131"/>
      <c r="B104" s="132"/>
      <c r="C104" s="133"/>
      <c r="D104" s="132"/>
      <c r="E104" s="132"/>
      <c r="F104" s="133"/>
      <c r="G104" s="133"/>
      <c r="H104" s="133"/>
      <c r="I104" s="105"/>
      <c r="J104" s="426"/>
      <c r="K104" s="105"/>
      <c r="L104" s="105"/>
      <c r="M104" s="105"/>
      <c r="N104" s="105"/>
      <c r="O104" s="105"/>
      <c r="P104" s="105"/>
      <c r="Q104" s="105"/>
    </row>
    <row r="105" spans="1:17" ht="15.75">
      <c r="A105" s="131"/>
      <c r="B105" s="132"/>
      <c r="C105" s="133"/>
      <c r="D105" s="132"/>
      <c r="E105" s="132"/>
      <c r="F105" s="133"/>
      <c r="G105" s="133"/>
      <c r="H105" s="133"/>
      <c r="I105" s="105"/>
      <c r="J105" s="426"/>
      <c r="K105" s="105"/>
      <c r="L105" s="105"/>
      <c r="M105" s="105"/>
      <c r="N105" s="105"/>
      <c r="O105" s="105"/>
      <c r="P105" s="105"/>
      <c r="Q105" s="105"/>
    </row>
    <row r="106" spans="1:17" ht="15.75">
      <c r="A106" s="131"/>
      <c r="B106" s="132"/>
      <c r="C106" s="133"/>
      <c r="D106" s="132"/>
      <c r="E106" s="132"/>
      <c r="F106" s="133"/>
      <c r="G106" s="133"/>
      <c r="H106" s="133"/>
      <c r="I106" s="105"/>
      <c r="J106" s="426"/>
      <c r="K106" s="105"/>
      <c r="L106" s="105"/>
      <c r="M106" s="105"/>
      <c r="N106" s="105"/>
      <c r="O106" s="105"/>
      <c r="P106" s="105"/>
      <c r="Q106" s="105"/>
    </row>
    <row r="107" spans="1:17" ht="15.75">
      <c r="A107" s="131"/>
      <c r="B107" s="132"/>
      <c r="C107" s="133"/>
      <c r="D107" s="132"/>
      <c r="E107" s="132"/>
      <c r="F107" s="133"/>
      <c r="G107" s="133"/>
      <c r="H107" s="133"/>
      <c r="I107" s="105"/>
      <c r="J107" s="426"/>
      <c r="K107" s="105"/>
      <c r="L107" s="105"/>
      <c r="M107" s="105"/>
      <c r="N107" s="105"/>
      <c r="O107" s="105"/>
      <c r="P107" s="105"/>
      <c r="Q107" s="105"/>
    </row>
    <row r="108" spans="1:17" ht="15.75">
      <c r="A108" s="131"/>
      <c r="B108" s="132"/>
      <c r="C108" s="133"/>
      <c r="D108" s="132"/>
      <c r="E108" s="132"/>
      <c r="F108" s="133"/>
      <c r="G108" s="133"/>
      <c r="H108" s="133"/>
      <c r="I108" s="105"/>
      <c r="J108" s="426"/>
      <c r="K108" s="105"/>
      <c r="L108" s="105"/>
      <c r="M108" s="105"/>
      <c r="N108" s="105"/>
      <c r="O108" s="105"/>
      <c r="P108" s="105"/>
      <c r="Q108" s="105"/>
    </row>
    <row r="109" spans="1:17" ht="15.75">
      <c r="A109" s="131"/>
      <c r="B109" s="132"/>
      <c r="C109" s="133"/>
      <c r="D109" s="132"/>
      <c r="E109" s="132"/>
      <c r="F109" s="133"/>
      <c r="G109" s="133"/>
      <c r="H109" s="133"/>
      <c r="I109" s="105"/>
      <c r="J109" s="426"/>
      <c r="K109" s="105"/>
      <c r="L109" s="105"/>
      <c r="M109" s="105"/>
      <c r="N109" s="105"/>
      <c r="O109" s="105"/>
      <c r="P109" s="105"/>
      <c r="Q109" s="105"/>
    </row>
    <row r="110" spans="1:17" ht="15.75">
      <c r="A110" s="131"/>
      <c r="B110" s="132"/>
      <c r="C110" s="133"/>
      <c r="D110" s="132"/>
      <c r="E110" s="132"/>
      <c r="F110" s="133"/>
      <c r="G110" s="133"/>
      <c r="H110" s="133"/>
      <c r="I110" s="105"/>
      <c r="J110" s="426"/>
      <c r="K110" s="105"/>
      <c r="L110" s="105"/>
      <c r="M110" s="105"/>
      <c r="N110" s="105"/>
      <c r="O110" s="105"/>
      <c r="P110" s="105"/>
      <c r="Q110" s="105"/>
    </row>
    <row r="111" spans="1:17" ht="15.75">
      <c r="A111" s="131"/>
      <c r="B111" s="132"/>
      <c r="C111" s="133"/>
      <c r="D111" s="132"/>
      <c r="E111" s="132"/>
      <c r="F111" s="133"/>
      <c r="G111" s="133"/>
      <c r="H111" s="133"/>
      <c r="I111" s="105"/>
      <c r="J111" s="426"/>
      <c r="K111" s="105"/>
      <c r="L111" s="105"/>
      <c r="M111" s="105"/>
      <c r="N111" s="105"/>
      <c r="O111" s="105"/>
      <c r="P111" s="105"/>
      <c r="Q111" s="105"/>
    </row>
    <row r="112" spans="1:17" ht="15.75">
      <c r="A112" s="131"/>
      <c r="B112" s="132"/>
      <c r="C112" s="133"/>
      <c r="D112" s="132"/>
      <c r="E112" s="132"/>
      <c r="F112" s="133"/>
      <c r="G112" s="133"/>
      <c r="H112" s="133"/>
      <c r="I112" s="105"/>
      <c r="J112" s="426"/>
      <c r="K112" s="105"/>
      <c r="L112" s="105"/>
      <c r="M112" s="105"/>
      <c r="N112" s="105"/>
      <c r="O112" s="105"/>
      <c r="P112" s="105"/>
      <c r="Q112" s="105"/>
    </row>
    <row r="113" spans="1:17" ht="15.75">
      <c r="A113" s="131"/>
      <c r="B113" s="132"/>
      <c r="C113" s="133"/>
      <c r="D113" s="132"/>
      <c r="E113" s="132"/>
      <c r="F113" s="133"/>
      <c r="G113" s="133"/>
      <c r="H113" s="133"/>
      <c r="I113" s="105"/>
      <c r="J113" s="426"/>
      <c r="K113" s="105"/>
      <c r="L113" s="105"/>
      <c r="M113" s="105"/>
      <c r="N113" s="105"/>
      <c r="O113" s="105"/>
      <c r="P113" s="105"/>
      <c r="Q113" s="105"/>
    </row>
    <row r="114" spans="1:17" ht="15.75">
      <c r="A114" s="131"/>
      <c r="B114" s="132"/>
      <c r="C114" s="133"/>
      <c r="D114" s="132"/>
      <c r="E114" s="132"/>
      <c r="F114" s="133"/>
      <c r="G114" s="133"/>
      <c r="H114" s="133"/>
      <c r="I114" s="105"/>
      <c r="J114" s="426"/>
      <c r="K114" s="105"/>
      <c r="L114" s="105"/>
      <c r="M114" s="105"/>
      <c r="N114" s="105"/>
      <c r="O114" s="105"/>
      <c r="P114" s="105"/>
      <c r="Q114" s="105"/>
    </row>
    <row r="115" spans="1:17" ht="15.75">
      <c r="A115" s="131"/>
      <c r="B115" s="132"/>
      <c r="C115" s="133"/>
      <c r="D115" s="132"/>
      <c r="E115" s="132"/>
      <c r="F115" s="133"/>
      <c r="G115" s="133"/>
      <c r="H115" s="133"/>
      <c r="I115" s="105"/>
      <c r="J115" s="426"/>
      <c r="K115" s="105"/>
      <c r="L115" s="105"/>
      <c r="M115" s="105"/>
      <c r="N115" s="105"/>
      <c r="O115" s="105"/>
      <c r="P115" s="105"/>
      <c r="Q115" s="105"/>
    </row>
    <row r="116" spans="1:17" ht="15.75">
      <c r="A116" s="131"/>
      <c r="B116" s="132"/>
      <c r="C116" s="133"/>
      <c r="D116" s="132"/>
      <c r="E116" s="132"/>
      <c r="F116" s="133"/>
      <c r="G116" s="133"/>
      <c r="H116" s="133"/>
      <c r="I116" s="105"/>
      <c r="J116" s="426"/>
      <c r="K116" s="105"/>
      <c r="L116" s="105"/>
      <c r="M116" s="105"/>
      <c r="N116" s="105"/>
      <c r="O116" s="105"/>
      <c r="P116" s="105"/>
      <c r="Q116" s="105"/>
    </row>
    <row r="117" spans="1:17" ht="15.75">
      <c r="A117" s="131"/>
      <c r="B117" s="132"/>
      <c r="C117" s="133"/>
      <c r="D117" s="132"/>
      <c r="E117" s="132"/>
      <c r="F117" s="133"/>
      <c r="G117" s="133"/>
      <c r="H117" s="133"/>
      <c r="I117" s="105"/>
      <c r="J117" s="426"/>
      <c r="K117" s="105"/>
      <c r="L117" s="105"/>
      <c r="M117" s="105"/>
      <c r="N117" s="105"/>
      <c r="O117" s="105"/>
      <c r="P117" s="105"/>
      <c r="Q117" s="105"/>
    </row>
    <row r="118" spans="1:17" ht="15.75">
      <c r="A118" s="131"/>
      <c r="B118" s="132"/>
      <c r="C118" s="133"/>
      <c r="D118" s="132"/>
      <c r="E118" s="132"/>
      <c r="F118" s="133"/>
      <c r="G118" s="133"/>
      <c r="H118" s="133"/>
      <c r="I118" s="105"/>
      <c r="J118" s="426"/>
      <c r="K118" s="105"/>
      <c r="L118" s="105"/>
      <c r="M118" s="105"/>
      <c r="N118" s="105"/>
      <c r="O118" s="105"/>
      <c r="P118" s="105"/>
      <c r="Q118" s="105"/>
    </row>
    <row r="119" spans="1:17" ht="15.75">
      <c r="A119" s="131"/>
      <c r="B119" s="132"/>
      <c r="C119" s="133"/>
      <c r="D119" s="132"/>
      <c r="E119" s="132"/>
      <c r="F119" s="133"/>
      <c r="G119" s="133"/>
      <c r="H119" s="133"/>
      <c r="I119" s="105"/>
      <c r="J119" s="426"/>
      <c r="K119" s="105"/>
      <c r="L119" s="105"/>
      <c r="M119" s="105"/>
      <c r="N119" s="105"/>
      <c r="O119" s="105"/>
      <c r="P119" s="105"/>
      <c r="Q119" s="105"/>
    </row>
    <row r="120" spans="1:17" ht="15.75">
      <c r="A120" s="131"/>
      <c r="B120" s="132"/>
      <c r="C120" s="133"/>
      <c r="D120" s="132"/>
      <c r="E120" s="132"/>
      <c r="F120" s="133"/>
      <c r="G120" s="133"/>
      <c r="H120" s="133"/>
      <c r="I120" s="105"/>
      <c r="J120" s="426"/>
      <c r="K120" s="105"/>
      <c r="L120" s="105"/>
      <c r="M120" s="105"/>
      <c r="N120" s="105"/>
      <c r="O120" s="105"/>
      <c r="P120" s="105"/>
      <c r="Q120" s="105"/>
    </row>
    <row r="121" spans="1:17" ht="15.75">
      <c r="A121" s="131"/>
      <c r="B121" s="132"/>
      <c r="C121" s="133"/>
      <c r="D121" s="132"/>
      <c r="E121" s="132"/>
      <c r="F121" s="133"/>
      <c r="G121" s="133"/>
      <c r="H121" s="133"/>
      <c r="I121" s="105"/>
      <c r="J121" s="426"/>
      <c r="K121" s="105"/>
      <c r="L121" s="105"/>
      <c r="M121" s="105"/>
      <c r="N121" s="105"/>
      <c r="O121" s="105"/>
      <c r="P121" s="105"/>
      <c r="Q121" s="105"/>
    </row>
    <row r="122" spans="1:17" ht="15.75">
      <c r="A122" s="131"/>
      <c r="B122" s="132"/>
      <c r="C122" s="133"/>
      <c r="D122" s="132"/>
      <c r="E122" s="132"/>
      <c r="F122" s="133"/>
      <c r="G122" s="133"/>
      <c r="H122" s="133"/>
      <c r="I122" s="105"/>
      <c r="J122" s="426"/>
      <c r="K122" s="105"/>
      <c r="L122" s="105"/>
      <c r="M122" s="105"/>
      <c r="N122" s="105"/>
      <c r="O122" s="105"/>
      <c r="P122" s="105"/>
      <c r="Q122" s="105"/>
    </row>
    <row r="123" spans="1:17" ht="15.75">
      <c r="A123" s="131"/>
      <c r="B123" s="132"/>
      <c r="C123" s="133"/>
      <c r="D123" s="132"/>
      <c r="E123" s="132"/>
      <c r="F123" s="133"/>
      <c r="G123" s="133"/>
      <c r="H123" s="133"/>
      <c r="I123" s="105"/>
      <c r="J123" s="426"/>
      <c r="K123" s="105"/>
      <c r="L123" s="105"/>
      <c r="M123" s="105"/>
      <c r="N123" s="105"/>
      <c r="O123" s="105"/>
      <c r="P123" s="105"/>
      <c r="Q123" s="105"/>
    </row>
    <row r="124" spans="1:17" ht="15.75">
      <c r="A124" s="131"/>
      <c r="B124" s="132"/>
      <c r="C124" s="133"/>
      <c r="D124" s="132"/>
      <c r="E124" s="132"/>
      <c r="F124" s="133"/>
      <c r="G124" s="133"/>
      <c r="H124" s="133"/>
      <c r="I124" s="105"/>
      <c r="J124" s="426"/>
      <c r="K124" s="105"/>
      <c r="L124" s="105"/>
      <c r="M124" s="105"/>
      <c r="N124" s="105"/>
      <c r="O124" s="105"/>
      <c r="P124" s="105"/>
      <c r="Q124" s="105"/>
    </row>
    <row r="125" spans="1:17" ht="15.75">
      <c r="A125" s="131"/>
      <c r="B125" s="132"/>
      <c r="C125" s="133"/>
      <c r="D125" s="132"/>
      <c r="E125" s="132"/>
      <c r="F125" s="133"/>
      <c r="G125" s="133"/>
      <c r="H125" s="133"/>
      <c r="I125" s="105"/>
      <c r="J125" s="426"/>
      <c r="K125" s="105"/>
      <c r="L125" s="105"/>
      <c r="M125" s="105"/>
      <c r="N125" s="105"/>
      <c r="O125" s="105"/>
      <c r="P125" s="105"/>
      <c r="Q125" s="105"/>
    </row>
    <row r="126" spans="1:17" ht="15.75">
      <c r="A126" s="131"/>
      <c r="B126" s="132"/>
      <c r="C126" s="133"/>
      <c r="D126" s="132"/>
      <c r="E126" s="132"/>
      <c r="F126" s="133"/>
      <c r="G126" s="133"/>
      <c r="H126" s="133"/>
      <c r="I126" s="105"/>
      <c r="J126" s="426"/>
      <c r="K126" s="105"/>
      <c r="L126" s="105"/>
      <c r="M126" s="105"/>
      <c r="N126" s="105"/>
      <c r="O126" s="105"/>
      <c r="P126" s="105"/>
      <c r="Q126" s="105"/>
    </row>
    <row r="127" spans="1:17" ht="15.75">
      <c r="A127" s="131"/>
      <c r="B127" s="132"/>
      <c r="C127" s="133"/>
      <c r="D127" s="132"/>
      <c r="E127" s="132"/>
      <c r="F127" s="133"/>
      <c r="G127" s="133"/>
      <c r="H127" s="133"/>
      <c r="I127" s="105"/>
      <c r="J127" s="426"/>
      <c r="K127" s="105"/>
      <c r="L127" s="105"/>
      <c r="M127" s="105"/>
      <c r="N127" s="105"/>
      <c r="O127" s="105"/>
      <c r="P127" s="105"/>
      <c r="Q127" s="105"/>
    </row>
    <row r="128" spans="1:17" ht="15.75">
      <c r="A128" s="131"/>
      <c r="B128" s="132"/>
      <c r="C128" s="133"/>
      <c r="D128" s="132"/>
      <c r="E128" s="132"/>
      <c r="F128" s="133"/>
      <c r="G128" s="133"/>
      <c r="H128" s="133"/>
      <c r="I128" s="105"/>
      <c r="J128" s="426"/>
      <c r="K128" s="105"/>
      <c r="L128" s="105"/>
      <c r="M128" s="105"/>
      <c r="N128" s="105"/>
      <c r="O128" s="105"/>
      <c r="P128" s="105"/>
      <c r="Q128" s="105"/>
    </row>
    <row r="129" spans="1:17" ht="15.75">
      <c r="A129" s="131"/>
      <c r="B129" s="132"/>
      <c r="C129" s="133"/>
      <c r="D129" s="132"/>
      <c r="E129" s="132"/>
      <c r="F129" s="133"/>
      <c r="G129" s="133"/>
      <c r="H129" s="133"/>
      <c r="I129" s="105"/>
      <c r="J129" s="426"/>
      <c r="K129" s="105"/>
      <c r="L129" s="105"/>
      <c r="M129" s="105"/>
      <c r="N129" s="105"/>
      <c r="O129" s="105"/>
      <c r="P129" s="105"/>
      <c r="Q129" s="105"/>
    </row>
    <row r="130" spans="1:17" ht="15.75">
      <c r="A130" s="131"/>
      <c r="B130" s="132"/>
      <c r="C130" s="133"/>
      <c r="D130" s="132"/>
      <c r="E130" s="132"/>
      <c r="F130" s="133"/>
      <c r="G130" s="133"/>
      <c r="H130" s="133"/>
      <c r="I130" s="105"/>
      <c r="J130" s="426"/>
      <c r="K130" s="105"/>
      <c r="L130" s="105"/>
      <c r="M130" s="105"/>
      <c r="N130" s="105"/>
      <c r="O130" s="105"/>
      <c r="P130" s="105"/>
      <c r="Q130" s="105"/>
    </row>
    <row r="131" spans="1:17" ht="15.75">
      <c r="A131" s="131"/>
      <c r="B131" s="132"/>
      <c r="C131" s="133"/>
      <c r="D131" s="132"/>
      <c r="E131" s="132"/>
      <c r="F131" s="133"/>
      <c r="G131" s="133"/>
      <c r="H131" s="133"/>
      <c r="I131" s="105"/>
      <c r="J131" s="426"/>
      <c r="K131" s="105"/>
      <c r="L131" s="105"/>
      <c r="M131" s="105"/>
      <c r="N131" s="105"/>
      <c r="O131" s="105"/>
      <c r="P131" s="105"/>
      <c r="Q131" s="105"/>
    </row>
    <row r="132" spans="1:17" ht="15.75">
      <c r="A132" s="131"/>
      <c r="B132" s="132"/>
      <c r="C132" s="133"/>
      <c r="D132" s="132"/>
      <c r="E132" s="132"/>
      <c r="F132" s="133"/>
      <c r="G132" s="133"/>
      <c r="H132" s="133"/>
      <c r="I132" s="105"/>
      <c r="J132" s="426"/>
      <c r="K132" s="105"/>
      <c r="L132" s="105"/>
      <c r="M132" s="105"/>
      <c r="N132" s="105"/>
      <c r="O132" s="105"/>
      <c r="P132" s="105"/>
      <c r="Q132" s="105"/>
    </row>
    <row r="133" spans="1:17" ht="15.75">
      <c r="A133" s="131"/>
      <c r="B133" s="132"/>
      <c r="C133" s="133"/>
      <c r="D133" s="132"/>
      <c r="E133" s="132"/>
      <c r="F133" s="133"/>
      <c r="G133" s="133"/>
      <c r="H133" s="133"/>
      <c r="I133" s="105"/>
      <c r="J133" s="426"/>
      <c r="K133" s="105"/>
      <c r="L133" s="105"/>
      <c r="M133" s="105"/>
      <c r="N133" s="105"/>
      <c r="O133" s="105"/>
      <c r="P133" s="105"/>
      <c r="Q133" s="105"/>
    </row>
    <row r="134" spans="1:17" ht="15.75">
      <c r="A134" s="131"/>
      <c r="B134" s="132"/>
      <c r="C134" s="133"/>
      <c r="D134" s="132"/>
      <c r="E134" s="132"/>
      <c r="F134" s="133"/>
      <c r="G134" s="133"/>
      <c r="H134" s="133"/>
      <c r="I134" s="105"/>
      <c r="J134" s="426"/>
      <c r="K134" s="105"/>
      <c r="L134" s="105"/>
      <c r="M134" s="105"/>
      <c r="N134" s="105"/>
      <c r="O134" s="105"/>
      <c r="P134" s="105"/>
      <c r="Q134" s="105"/>
    </row>
    <row r="135" spans="1:17" ht="15.75">
      <c r="A135" s="131"/>
      <c r="B135" s="132"/>
      <c r="C135" s="133"/>
      <c r="D135" s="132"/>
      <c r="E135" s="132"/>
      <c r="F135" s="133"/>
      <c r="G135" s="133"/>
      <c r="H135" s="133"/>
      <c r="I135" s="105"/>
      <c r="J135" s="426"/>
      <c r="K135" s="105"/>
      <c r="L135" s="105"/>
      <c r="M135" s="105"/>
      <c r="N135" s="105"/>
      <c r="O135" s="105"/>
      <c r="P135" s="105"/>
      <c r="Q135" s="105"/>
    </row>
    <row r="136" spans="1:17" ht="15.75">
      <c r="A136" s="131"/>
      <c r="B136" s="132"/>
      <c r="C136" s="133"/>
      <c r="D136" s="132"/>
      <c r="E136" s="132"/>
      <c r="F136" s="133"/>
      <c r="G136" s="133"/>
      <c r="H136" s="133"/>
      <c r="I136" s="105"/>
      <c r="J136" s="426"/>
      <c r="K136" s="105"/>
      <c r="L136" s="105"/>
      <c r="M136" s="105"/>
      <c r="N136" s="105"/>
      <c r="O136" s="105"/>
      <c r="P136" s="105"/>
      <c r="Q136" s="105"/>
    </row>
    <row r="137" spans="1:17" ht="15.75">
      <c r="A137" s="131"/>
      <c r="B137" s="132"/>
      <c r="C137" s="133"/>
      <c r="D137" s="132"/>
      <c r="E137" s="132"/>
      <c r="F137" s="133"/>
      <c r="G137" s="133"/>
      <c r="H137" s="133"/>
      <c r="I137" s="105"/>
      <c r="J137" s="426"/>
      <c r="K137" s="105"/>
      <c r="L137" s="105"/>
      <c r="M137" s="105"/>
      <c r="N137" s="105"/>
      <c r="O137" s="105"/>
      <c r="P137" s="105"/>
      <c r="Q137" s="105"/>
    </row>
    <row r="138" spans="1:17" ht="15.75">
      <c r="A138" s="131"/>
      <c r="B138" s="132"/>
      <c r="C138" s="133"/>
      <c r="D138" s="132"/>
      <c r="E138" s="132"/>
      <c r="F138" s="133"/>
      <c r="G138" s="133"/>
      <c r="H138" s="133"/>
      <c r="I138" s="105"/>
      <c r="J138" s="426"/>
      <c r="K138" s="105"/>
      <c r="L138" s="105"/>
      <c r="M138" s="105"/>
      <c r="N138" s="105"/>
      <c r="O138" s="105"/>
      <c r="P138" s="105"/>
      <c r="Q138" s="105"/>
    </row>
    <row r="139" spans="1:17" ht="15.75">
      <c r="A139" s="131"/>
      <c r="B139" s="132"/>
      <c r="C139" s="133"/>
      <c r="D139" s="132"/>
      <c r="E139" s="132"/>
      <c r="F139" s="133"/>
      <c r="G139" s="133"/>
      <c r="H139" s="133"/>
      <c r="I139" s="105"/>
      <c r="J139" s="426"/>
      <c r="K139" s="105"/>
      <c r="L139" s="105"/>
      <c r="M139" s="105"/>
      <c r="N139" s="105"/>
      <c r="O139" s="105"/>
      <c r="P139" s="105"/>
      <c r="Q139" s="105"/>
    </row>
    <row r="140" spans="1:17" ht="15.75">
      <c r="A140" s="131"/>
      <c r="B140" s="132"/>
      <c r="C140" s="133"/>
      <c r="D140" s="132"/>
      <c r="E140" s="132"/>
      <c r="F140" s="133"/>
      <c r="G140" s="133"/>
      <c r="H140" s="133"/>
      <c r="I140" s="105"/>
      <c r="J140" s="426"/>
      <c r="K140" s="105"/>
      <c r="L140" s="105"/>
      <c r="M140" s="105"/>
      <c r="N140" s="105"/>
      <c r="O140" s="105"/>
      <c r="P140" s="105"/>
      <c r="Q140" s="105"/>
    </row>
    <row r="141" spans="1:17" ht="15.75">
      <c r="A141" s="131"/>
      <c r="B141" s="132"/>
      <c r="C141" s="133"/>
      <c r="D141" s="132"/>
      <c r="E141" s="132"/>
      <c r="F141" s="133"/>
      <c r="G141" s="133"/>
      <c r="H141" s="133"/>
      <c r="I141" s="105"/>
      <c r="J141" s="426"/>
      <c r="K141" s="105"/>
      <c r="L141" s="105"/>
      <c r="M141" s="105"/>
      <c r="N141" s="105"/>
      <c r="O141" s="105"/>
      <c r="P141" s="105"/>
      <c r="Q141" s="105"/>
    </row>
    <row r="142" spans="1:17" ht="15.75">
      <c r="A142" s="131"/>
      <c r="B142" s="132"/>
      <c r="C142" s="133"/>
      <c r="D142" s="132"/>
      <c r="E142" s="132"/>
      <c r="F142" s="133"/>
      <c r="G142" s="133"/>
      <c r="H142" s="133"/>
      <c r="I142" s="105"/>
      <c r="J142" s="426"/>
      <c r="K142" s="105"/>
      <c r="L142" s="105"/>
      <c r="M142" s="105"/>
      <c r="N142" s="105"/>
      <c r="O142" s="105"/>
      <c r="P142" s="105"/>
      <c r="Q142" s="105"/>
    </row>
    <row r="143" spans="1:17" ht="15.75">
      <c r="A143" s="131"/>
      <c r="B143" s="132"/>
      <c r="C143" s="133"/>
      <c r="D143" s="132"/>
      <c r="E143" s="132"/>
      <c r="F143" s="133"/>
      <c r="G143" s="133"/>
      <c r="H143" s="133"/>
      <c r="I143" s="105"/>
      <c r="J143" s="426"/>
      <c r="K143" s="105"/>
      <c r="L143" s="105"/>
      <c r="M143" s="105"/>
      <c r="N143" s="105"/>
      <c r="O143" s="105"/>
      <c r="P143" s="105"/>
      <c r="Q143" s="105"/>
    </row>
    <row r="144" spans="1:17" ht="15.75">
      <c r="A144" s="131"/>
      <c r="B144" s="132"/>
      <c r="C144" s="133"/>
      <c r="D144" s="132"/>
      <c r="E144" s="132"/>
      <c r="F144" s="133"/>
      <c r="G144" s="133"/>
      <c r="H144" s="133"/>
      <c r="I144" s="105"/>
      <c r="J144" s="426"/>
      <c r="K144" s="105"/>
      <c r="L144" s="105"/>
      <c r="M144" s="105"/>
      <c r="N144" s="105"/>
      <c r="O144" s="105"/>
      <c r="P144" s="105"/>
      <c r="Q144" s="105"/>
    </row>
    <row r="145" spans="1:17" ht="15.75">
      <c r="A145" s="131"/>
      <c r="B145" s="132"/>
      <c r="C145" s="133"/>
      <c r="D145" s="132"/>
      <c r="E145" s="132"/>
      <c r="F145" s="133"/>
      <c r="G145" s="133"/>
      <c r="H145" s="133"/>
      <c r="I145" s="105"/>
      <c r="J145" s="426"/>
      <c r="K145" s="105"/>
      <c r="L145" s="105"/>
      <c r="M145" s="105"/>
      <c r="N145" s="105"/>
      <c r="O145" s="105"/>
      <c r="P145" s="105"/>
      <c r="Q145" s="105"/>
    </row>
    <row r="146" spans="1:17" ht="15.75">
      <c r="A146" s="131"/>
      <c r="B146" s="132"/>
      <c r="C146" s="133"/>
      <c r="D146" s="132"/>
      <c r="E146" s="132"/>
      <c r="F146" s="133"/>
      <c r="G146" s="133"/>
      <c r="H146" s="133"/>
      <c r="I146" s="105"/>
      <c r="J146" s="426"/>
      <c r="K146" s="105"/>
      <c r="L146" s="105"/>
      <c r="M146" s="105"/>
      <c r="N146" s="105"/>
      <c r="O146" s="105"/>
      <c r="P146" s="105"/>
      <c r="Q146" s="105"/>
    </row>
    <row r="147" spans="1:17" ht="15.75">
      <c r="A147" s="131"/>
      <c r="B147" s="132"/>
      <c r="C147" s="133"/>
      <c r="D147" s="132"/>
      <c r="E147" s="132"/>
      <c r="F147" s="133"/>
      <c r="G147" s="133"/>
      <c r="H147" s="133"/>
      <c r="I147" s="105"/>
      <c r="J147" s="426"/>
      <c r="K147" s="105"/>
      <c r="L147" s="105"/>
      <c r="M147" s="105"/>
      <c r="N147" s="105"/>
      <c r="O147" s="105"/>
      <c r="P147" s="105"/>
      <c r="Q147" s="105"/>
    </row>
    <row r="148" spans="1:17" ht="15.75">
      <c r="A148" s="131"/>
      <c r="B148" s="132"/>
      <c r="C148" s="133"/>
      <c r="D148" s="132"/>
      <c r="E148" s="132"/>
      <c r="F148" s="133"/>
      <c r="G148" s="133"/>
      <c r="H148" s="133"/>
      <c r="I148" s="105"/>
      <c r="J148" s="426"/>
      <c r="K148" s="105"/>
      <c r="L148" s="105"/>
      <c r="M148" s="105"/>
      <c r="N148" s="105"/>
      <c r="O148" s="105"/>
      <c r="P148" s="105"/>
      <c r="Q148" s="105"/>
    </row>
    <row r="149" spans="1:17" ht="15.75">
      <c r="A149" s="131"/>
      <c r="B149" s="132"/>
      <c r="C149" s="133"/>
      <c r="D149" s="132"/>
      <c r="E149" s="132"/>
      <c r="F149" s="133"/>
      <c r="G149" s="133"/>
      <c r="H149" s="133"/>
      <c r="I149" s="105"/>
      <c r="J149" s="426"/>
      <c r="K149" s="105"/>
      <c r="L149" s="105"/>
      <c r="M149" s="105"/>
      <c r="N149" s="105"/>
      <c r="O149" s="105"/>
      <c r="P149" s="105"/>
      <c r="Q149" s="105"/>
    </row>
    <row r="150" spans="1:17" ht="15.75">
      <c r="A150" s="131"/>
      <c r="B150" s="132"/>
      <c r="C150" s="133"/>
      <c r="D150" s="132"/>
      <c r="E150" s="132"/>
      <c r="F150" s="133"/>
      <c r="G150" s="133"/>
      <c r="H150" s="133"/>
      <c r="I150" s="105"/>
      <c r="J150" s="426"/>
      <c r="K150" s="105"/>
      <c r="L150" s="105"/>
      <c r="M150" s="105"/>
      <c r="N150" s="105"/>
      <c r="O150" s="105"/>
      <c r="P150" s="105"/>
      <c r="Q150" s="105"/>
    </row>
    <row r="151" spans="1:17" ht="15.75">
      <c r="A151" s="131"/>
      <c r="B151" s="132"/>
      <c r="C151" s="133"/>
      <c r="D151" s="132"/>
      <c r="E151" s="132"/>
      <c r="F151" s="133"/>
      <c r="G151" s="133"/>
      <c r="H151" s="133"/>
      <c r="I151" s="105"/>
      <c r="J151" s="426"/>
      <c r="K151" s="105"/>
      <c r="L151" s="105"/>
      <c r="M151" s="105"/>
      <c r="N151" s="105"/>
      <c r="O151" s="105"/>
      <c r="P151" s="105"/>
      <c r="Q151" s="105"/>
    </row>
    <row r="152" spans="1:17" ht="15.75">
      <c r="A152" s="131"/>
      <c r="B152" s="132"/>
      <c r="C152" s="133"/>
      <c r="D152" s="132"/>
      <c r="E152" s="132"/>
      <c r="F152" s="133"/>
      <c r="G152" s="133"/>
      <c r="H152" s="133"/>
      <c r="I152" s="105"/>
      <c r="J152" s="426"/>
      <c r="K152" s="105"/>
      <c r="L152" s="105"/>
      <c r="M152" s="105"/>
      <c r="N152" s="105"/>
      <c r="O152" s="105"/>
      <c r="P152" s="105"/>
      <c r="Q152" s="105"/>
    </row>
    <row r="153" spans="1:17" ht="15.75">
      <c r="A153" s="131"/>
      <c r="B153" s="132"/>
      <c r="C153" s="133"/>
      <c r="D153" s="132"/>
      <c r="E153" s="132"/>
      <c r="F153" s="133"/>
      <c r="G153" s="133"/>
      <c r="H153" s="133"/>
      <c r="I153" s="105"/>
      <c r="J153" s="426"/>
      <c r="K153" s="105"/>
      <c r="L153" s="105"/>
      <c r="M153" s="105"/>
      <c r="N153" s="105"/>
      <c r="O153" s="105"/>
      <c r="P153" s="105"/>
      <c r="Q153" s="105"/>
    </row>
    <row r="154" spans="1:17" ht="15.75">
      <c r="A154" s="131"/>
      <c r="B154" s="132"/>
      <c r="C154" s="133"/>
      <c r="D154" s="132"/>
      <c r="E154" s="132"/>
      <c r="F154" s="133"/>
      <c r="G154" s="133"/>
      <c r="H154" s="133"/>
      <c r="I154" s="105"/>
      <c r="J154" s="426"/>
      <c r="K154" s="105"/>
      <c r="L154" s="105"/>
      <c r="M154" s="105"/>
      <c r="N154" s="105"/>
      <c r="O154" s="105"/>
      <c r="P154" s="105"/>
      <c r="Q154" s="105"/>
    </row>
    <row r="155" spans="1:17" ht="15.75">
      <c r="A155" s="131"/>
      <c r="B155" s="132"/>
      <c r="C155" s="133"/>
      <c r="D155" s="132"/>
      <c r="E155" s="132"/>
      <c r="F155" s="133"/>
      <c r="G155" s="133"/>
      <c r="H155" s="133"/>
      <c r="I155" s="105"/>
      <c r="J155" s="426"/>
      <c r="K155" s="105"/>
      <c r="L155" s="105"/>
      <c r="M155" s="105"/>
      <c r="N155" s="105"/>
      <c r="O155" s="105"/>
      <c r="P155" s="105"/>
      <c r="Q155" s="105"/>
    </row>
    <row r="156" spans="1:17" ht="15.75">
      <c r="A156" s="131"/>
      <c r="B156" s="132"/>
      <c r="C156" s="133"/>
      <c r="D156" s="132"/>
      <c r="E156" s="132"/>
      <c r="F156" s="133"/>
      <c r="G156" s="133"/>
      <c r="H156" s="133"/>
      <c r="I156" s="105"/>
      <c r="J156" s="426"/>
      <c r="K156" s="105"/>
      <c r="L156" s="105"/>
      <c r="M156" s="105"/>
      <c r="N156" s="105"/>
      <c r="O156" s="105"/>
      <c r="P156" s="105"/>
      <c r="Q156" s="105"/>
    </row>
    <row r="157" spans="1:17" ht="15.75">
      <c r="A157" s="131"/>
      <c r="B157" s="132"/>
      <c r="C157" s="133"/>
      <c r="D157" s="132"/>
      <c r="E157" s="132"/>
      <c r="F157" s="133"/>
      <c r="G157" s="133"/>
      <c r="H157" s="133"/>
      <c r="I157" s="105"/>
      <c r="J157" s="426"/>
      <c r="K157" s="105"/>
      <c r="L157" s="105"/>
      <c r="M157" s="105"/>
      <c r="N157" s="105"/>
      <c r="O157" s="105"/>
      <c r="P157" s="105"/>
      <c r="Q157" s="105"/>
    </row>
    <row r="158" spans="1:17" ht="15.75">
      <c r="A158" s="131"/>
      <c r="B158" s="132"/>
      <c r="C158" s="133"/>
      <c r="D158" s="132"/>
      <c r="E158" s="132"/>
      <c r="F158" s="133"/>
      <c r="G158" s="133"/>
      <c r="H158" s="133"/>
      <c r="I158" s="105"/>
      <c r="J158" s="426"/>
      <c r="K158" s="105"/>
      <c r="L158" s="105"/>
      <c r="M158" s="105"/>
      <c r="N158" s="105"/>
      <c r="O158" s="105"/>
      <c r="P158" s="105"/>
      <c r="Q158" s="105"/>
    </row>
    <row r="159" spans="1:17" ht="15.75">
      <c r="A159" s="131"/>
      <c r="B159" s="132"/>
      <c r="C159" s="133"/>
      <c r="D159" s="132"/>
      <c r="E159" s="132"/>
      <c r="F159" s="133"/>
      <c r="G159" s="133"/>
      <c r="H159" s="133"/>
      <c r="I159" s="105"/>
      <c r="J159" s="426"/>
      <c r="K159" s="105"/>
      <c r="L159" s="105"/>
      <c r="M159" s="105"/>
      <c r="N159" s="105"/>
      <c r="O159" s="105"/>
      <c r="P159" s="105"/>
      <c r="Q159" s="105"/>
    </row>
    <row r="160" spans="1:17" ht="15.75">
      <c r="A160" s="131"/>
      <c r="B160" s="132"/>
      <c r="C160" s="133"/>
      <c r="D160" s="132"/>
      <c r="E160" s="132"/>
      <c r="F160" s="133"/>
      <c r="G160" s="133"/>
      <c r="H160" s="133"/>
      <c r="I160" s="105"/>
      <c r="J160" s="426"/>
      <c r="K160" s="105"/>
      <c r="L160" s="105"/>
      <c r="M160" s="105"/>
      <c r="N160" s="105"/>
      <c r="O160" s="105"/>
      <c r="P160" s="105"/>
      <c r="Q160" s="105"/>
    </row>
    <row r="161" spans="1:17" ht="15.75">
      <c r="A161" s="131"/>
      <c r="B161" s="132"/>
      <c r="C161" s="133"/>
      <c r="D161" s="132"/>
      <c r="E161" s="132"/>
      <c r="F161" s="133"/>
      <c r="G161" s="133"/>
      <c r="H161" s="133"/>
      <c r="I161" s="105"/>
      <c r="J161" s="426"/>
      <c r="K161" s="105"/>
      <c r="L161" s="105"/>
      <c r="M161" s="105"/>
      <c r="N161" s="105"/>
      <c r="O161" s="105"/>
      <c r="P161" s="105"/>
      <c r="Q161" s="105"/>
    </row>
    <row r="162" spans="1:17" ht="15.75">
      <c r="A162" s="131"/>
      <c r="B162" s="132"/>
      <c r="C162" s="133"/>
      <c r="D162" s="132"/>
      <c r="E162" s="132"/>
      <c r="F162" s="133"/>
      <c r="G162" s="133"/>
      <c r="H162" s="133"/>
      <c r="I162" s="105"/>
      <c r="J162" s="426"/>
      <c r="K162" s="105"/>
      <c r="L162" s="105"/>
      <c r="M162" s="105"/>
      <c r="N162" s="105"/>
      <c r="O162" s="105"/>
      <c r="P162" s="105"/>
      <c r="Q162" s="105"/>
    </row>
    <row r="163" spans="1:17" ht="15.75">
      <c r="A163" s="131"/>
      <c r="B163" s="132"/>
      <c r="C163" s="133"/>
      <c r="D163" s="132"/>
      <c r="E163" s="132"/>
      <c r="F163" s="133"/>
      <c r="G163" s="133"/>
      <c r="H163" s="133"/>
      <c r="I163" s="105"/>
      <c r="J163" s="426"/>
      <c r="K163" s="105"/>
      <c r="L163" s="105"/>
      <c r="M163" s="105"/>
      <c r="N163" s="105"/>
      <c r="O163" s="105"/>
      <c r="P163" s="105"/>
      <c r="Q163" s="105"/>
    </row>
    <row r="164" spans="1:17" ht="15.75">
      <c r="A164" s="131"/>
      <c r="B164" s="132"/>
      <c r="C164" s="133"/>
      <c r="D164" s="132"/>
      <c r="E164" s="132"/>
      <c r="F164" s="133"/>
      <c r="G164" s="133"/>
      <c r="H164" s="133"/>
      <c r="I164" s="105"/>
      <c r="J164" s="426"/>
      <c r="K164" s="105"/>
      <c r="L164" s="105"/>
      <c r="M164" s="105"/>
      <c r="N164" s="105"/>
      <c r="O164" s="105"/>
      <c r="P164" s="105"/>
      <c r="Q164" s="105"/>
    </row>
    <row r="165" spans="1:17" ht="15.75">
      <c r="A165" s="131"/>
      <c r="B165" s="132"/>
      <c r="C165" s="133"/>
      <c r="D165" s="132"/>
      <c r="E165" s="132"/>
      <c r="F165" s="133"/>
      <c r="G165" s="133"/>
      <c r="H165" s="133"/>
      <c r="I165" s="105"/>
      <c r="J165" s="426"/>
      <c r="K165" s="105"/>
      <c r="L165" s="105"/>
      <c r="M165" s="105"/>
      <c r="N165" s="105"/>
      <c r="O165" s="105"/>
      <c r="P165" s="105"/>
      <c r="Q165" s="105"/>
    </row>
    <row r="166" spans="1:17" ht="15.75">
      <c r="A166" s="131"/>
      <c r="B166" s="132"/>
      <c r="C166" s="133"/>
      <c r="D166" s="132"/>
      <c r="E166" s="132"/>
      <c r="F166" s="133"/>
      <c r="G166" s="133"/>
      <c r="H166" s="133"/>
      <c r="I166" s="105"/>
      <c r="J166" s="426"/>
      <c r="K166" s="105"/>
      <c r="L166" s="105"/>
      <c r="M166" s="105"/>
      <c r="N166" s="105"/>
      <c r="O166" s="105"/>
      <c r="P166" s="105"/>
      <c r="Q166" s="105"/>
    </row>
    <row r="167" spans="1:17" ht="15.75">
      <c r="A167" s="131"/>
      <c r="B167" s="132"/>
      <c r="C167" s="133"/>
      <c r="D167" s="132"/>
      <c r="E167" s="132"/>
      <c r="F167" s="133"/>
      <c r="G167" s="133"/>
      <c r="H167" s="133"/>
      <c r="I167" s="105"/>
      <c r="J167" s="426"/>
      <c r="K167" s="105"/>
      <c r="L167" s="105"/>
      <c r="M167" s="105"/>
      <c r="N167" s="105"/>
      <c r="O167" s="105"/>
      <c r="P167" s="105"/>
      <c r="Q167" s="105"/>
    </row>
    <row r="168" spans="1:17" ht="15.75">
      <c r="A168" s="131"/>
      <c r="B168" s="132"/>
      <c r="C168" s="133"/>
      <c r="D168" s="132"/>
      <c r="E168" s="132"/>
      <c r="F168" s="133"/>
      <c r="G168" s="133"/>
      <c r="H168" s="133"/>
      <c r="I168" s="105"/>
      <c r="J168" s="426"/>
      <c r="K168" s="105"/>
      <c r="L168" s="105"/>
      <c r="M168" s="105"/>
      <c r="N168" s="105"/>
      <c r="O168" s="105"/>
      <c r="P168" s="105"/>
      <c r="Q168" s="105"/>
    </row>
    <row r="169" spans="1:17" ht="15.75">
      <c r="A169" s="131"/>
      <c r="B169" s="132"/>
      <c r="C169" s="133"/>
      <c r="D169" s="132"/>
      <c r="E169" s="132"/>
      <c r="F169" s="133"/>
      <c r="G169" s="133"/>
      <c r="H169" s="133"/>
      <c r="I169" s="105"/>
      <c r="J169" s="426"/>
      <c r="K169" s="105"/>
      <c r="L169" s="105"/>
      <c r="M169" s="105"/>
      <c r="N169" s="105"/>
      <c r="O169" s="105"/>
      <c r="P169" s="105"/>
      <c r="Q169" s="105"/>
    </row>
    <row r="170" spans="1:17" ht="15.75">
      <c r="A170" s="131"/>
      <c r="B170" s="132"/>
      <c r="C170" s="133"/>
      <c r="D170" s="132"/>
      <c r="E170" s="132"/>
      <c r="F170" s="133"/>
      <c r="G170" s="133"/>
      <c r="H170" s="133"/>
      <c r="I170" s="105"/>
      <c r="J170" s="426"/>
      <c r="K170" s="105"/>
      <c r="L170" s="105"/>
      <c r="M170" s="105"/>
      <c r="N170" s="105"/>
      <c r="O170" s="105"/>
      <c r="P170" s="105"/>
      <c r="Q170" s="105"/>
    </row>
    <row r="171" spans="1:17" ht="15.75">
      <c r="A171" s="131"/>
      <c r="B171" s="132"/>
      <c r="C171" s="133"/>
      <c r="D171" s="132"/>
      <c r="E171" s="132"/>
      <c r="F171" s="133"/>
      <c r="G171" s="133"/>
      <c r="H171" s="133"/>
      <c r="I171" s="105"/>
      <c r="J171" s="426"/>
      <c r="K171" s="105"/>
      <c r="L171" s="105"/>
      <c r="M171" s="105"/>
      <c r="N171" s="105"/>
      <c r="O171" s="105"/>
      <c r="P171" s="105"/>
      <c r="Q171" s="105"/>
    </row>
    <row r="172" spans="1:17" ht="15.75">
      <c r="A172" s="131"/>
      <c r="B172" s="132"/>
      <c r="C172" s="133"/>
      <c r="D172" s="132"/>
      <c r="E172" s="132"/>
      <c r="F172" s="133"/>
      <c r="G172" s="133"/>
      <c r="H172" s="133"/>
      <c r="I172" s="105"/>
      <c r="J172" s="426"/>
      <c r="K172" s="105"/>
      <c r="L172" s="105"/>
      <c r="M172" s="105"/>
      <c r="N172" s="105"/>
      <c r="O172" s="105"/>
      <c r="P172" s="105"/>
      <c r="Q172" s="105"/>
    </row>
    <row r="173" spans="1:17" ht="15.75">
      <c r="A173" s="131"/>
      <c r="B173" s="132"/>
      <c r="C173" s="133"/>
      <c r="D173" s="132"/>
      <c r="E173" s="132"/>
      <c r="F173" s="133"/>
      <c r="G173" s="133"/>
      <c r="H173" s="133"/>
      <c r="I173" s="105"/>
      <c r="J173" s="426"/>
      <c r="K173" s="105"/>
      <c r="L173" s="105"/>
      <c r="M173" s="105"/>
      <c r="N173" s="105"/>
      <c r="O173" s="105"/>
      <c r="P173" s="105"/>
      <c r="Q173" s="105"/>
    </row>
    <row r="174" spans="1:17" ht="15.75">
      <c r="A174" s="131"/>
      <c r="B174" s="132"/>
      <c r="C174" s="133"/>
      <c r="D174" s="132"/>
      <c r="E174" s="132"/>
      <c r="F174" s="133"/>
      <c r="G174" s="133"/>
      <c r="H174" s="133"/>
      <c r="I174" s="105"/>
      <c r="J174" s="426"/>
      <c r="K174" s="105"/>
      <c r="L174" s="105"/>
      <c r="M174" s="105"/>
      <c r="N174" s="105"/>
      <c r="O174" s="105"/>
      <c r="P174" s="105"/>
      <c r="Q174" s="105"/>
    </row>
    <row r="175" spans="1:17" ht="15.75">
      <c r="A175" s="131"/>
      <c r="B175" s="132"/>
      <c r="C175" s="133"/>
      <c r="D175" s="132"/>
      <c r="E175" s="132"/>
      <c r="F175" s="133"/>
      <c r="G175" s="133"/>
      <c r="H175" s="133"/>
      <c r="I175" s="105"/>
      <c r="J175" s="426"/>
      <c r="K175" s="105"/>
      <c r="L175" s="105"/>
      <c r="M175" s="105"/>
      <c r="N175" s="105"/>
      <c r="O175" s="105"/>
      <c r="P175" s="105"/>
      <c r="Q175" s="105"/>
    </row>
    <row r="176" spans="1:17" ht="15.75">
      <c r="A176" s="131"/>
      <c r="B176" s="132"/>
      <c r="C176" s="133"/>
      <c r="D176" s="132"/>
      <c r="E176" s="132"/>
      <c r="F176" s="133"/>
      <c r="G176" s="133"/>
      <c r="H176" s="133"/>
      <c r="I176" s="105"/>
      <c r="J176" s="426"/>
      <c r="K176" s="105"/>
      <c r="L176" s="105"/>
      <c r="M176" s="105"/>
      <c r="N176" s="105"/>
      <c r="O176" s="105"/>
      <c r="P176" s="105"/>
      <c r="Q176" s="105"/>
    </row>
    <row r="177" spans="1:17" ht="15.75">
      <c r="A177" s="131"/>
      <c r="B177" s="132"/>
      <c r="C177" s="133"/>
      <c r="D177" s="132"/>
      <c r="E177" s="132"/>
      <c r="F177" s="133"/>
      <c r="G177" s="133"/>
      <c r="H177" s="133"/>
      <c r="I177" s="105"/>
      <c r="J177" s="426"/>
      <c r="K177" s="105"/>
      <c r="L177" s="105"/>
      <c r="M177" s="105"/>
      <c r="N177" s="105"/>
      <c r="O177" s="105"/>
      <c r="P177" s="105"/>
      <c r="Q177" s="105"/>
    </row>
    <row r="178" spans="1:17" ht="15.75">
      <c r="A178" s="131"/>
      <c r="B178" s="132"/>
      <c r="C178" s="133"/>
      <c r="D178" s="132"/>
      <c r="E178" s="132"/>
      <c r="F178" s="133"/>
      <c r="G178" s="133"/>
      <c r="H178" s="133"/>
      <c r="I178" s="105"/>
      <c r="J178" s="426"/>
      <c r="K178" s="105"/>
      <c r="L178" s="105"/>
      <c r="M178" s="105"/>
      <c r="N178" s="105"/>
      <c r="O178" s="105"/>
      <c r="P178" s="105"/>
      <c r="Q178" s="105"/>
    </row>
    <row r="179" spans="1:17" ht="15.75">
      <c r="A179" s="131"/>
      <c r="B179" s="132"/>
      <c r="C179" s="133"/>
      <c r="D179" s="132"/>
      <c r="E179" s="132"/>
      <c r="F179" s="133"/>
      <c r="G179" s="133"/>
      <c r="H179" s="133"/>
      <c r="I179" s="105"/>
      <c r="J179" s="426"/>
      <c r="K179" s="105"/>
      <c r="L179" s="105"/>
      <c r="M179" s="105"/>
      <c r="N179" s="105"/>
      <c r="O179" s="105"/>
      <c r="P179" s="105"/>
      <c r="Q179" s="105"/>
    </row>
    <row r="180" spans="1:17" ht="15.75">
      <c r="A180" s="131"/>
      <c r="B180" s="132"/>
      <c r="C180" s="133"/>
      <c r="D180" s="132"/>
      <c r="E180" s="132"/>
      <c r="F180" s="133"/>
      <c r="G180" s="133"/>
      <c r="H180" s="133"/>
      <c r="I180" s="105"/>
      <c r="J180" s="426"/>
      <c r="K180" s="105"/>
      <c r="L180" s="105"/>
      <c r="M180" s="105"/>
      <c r="N180" s="105"/>
      <c r="O180" s="105"/>
      <c r="P180" s="105"/>
      <c r="Q180" s="105"/>
    </row>
    <row r="181" spans="1:17" ht="15.75">
      <c r="A181" s="131"/>
      <c r="B181" s="132"/>
      <c r="C181" s="133"/>
      <c r="D181" s="132"/>
      <c r="E181" s="132"/>
      <c r="F181" s="133"/>
      <c r="G181" s="133"/>
      <c r="H181" s="133"/>
      <c r="I181" s="105"/>
      <c r="J181" s="426"/>
      <c r="K181" s="105"/>
      <c r="L181" s="105"/>
      <c r="M181" s="105"/>
      <c r="N181" s="105"/>
      <c r="O181" s="105"/>
      <c r="P181" s="105"/>
      <c r="Q181" s="105"/>
    </row>
    <row r="182" spans="1:17" ht="15.75">
      <c r="A182" s="131"/>
      <c r="B182" s="132"/>
      <c r="C182" s="133"/>
      <c r="D182" s="132"/>
      <c r="E182" s="132"/>
      <c r="F182" s="133"/>
      <c r="G182" s="133"/>
      <c r="H182" s="133"/>
      <c r="I182" s="105"/>
      <c r="J182" s="426"/>
      <c r="K182" s="105"/>
      <c r="L182" s="105"/>
      <c r="M182" s="105"/>
      <c r="N182" s="105"/>
      <c r="O182" s="105"/>
      <c r="P182" s="105"/>
      <c r="Q182" s="105"/>
    </row>
    <row r="183" spans="1:17" ht="15.75">
      <c r="A183" s="131"/>
      <c r="B183" s="132"/>
      <c r="C183" s="133"/>
      <c r="D183" s="132"/>
      <c r="E183" s="132"/>
      <c r="F183" s="133"/>
      <c r="G183" s="133"/>
      <c r="H183" s="133"/>
      <c r="I183" s="105"/>
      <c r="J183" s="426"/>
      <c r="K183" s="105"/>
      <c r="L183" s="105"/>
      <c r="M183" s="105"/>
      <c r="N183" s="105"/>
      <c r="O183" s="105"/>
      <c r="P183" s="105"/>
      <c r="Q183" s="105"/>
    </row>
    <row r="184" spans="1:17" ht="15.75">
      <c r="A184" s="131"/>
      <c r="B184" s="132"/>
      <c r="C184" s="133"/>
      <c r="D184" s="132"/>
      <c r="E184" s="132"/>
      <c r="F184" s="133"/>
      <c r="G184" s="133"/>
      <c r="H184" s="133"/>
      <c r="I184" s="105"/>
      <c r="J184" s="426"/>
      <c r="K184" s="105"/>
      <c r="L184" s="105"/>
      <c r="M184" s="105"/>
      <c r="N184" s="105"/>
      <c r="O184" s="105"/>
      <c r="P184" s="105"/>
      <c r="Q184" s="105"/>
    </row>
    <row r="185" spans="1:17" ht="15.75">
      <c r="A185" s="131"/>
      <c r="B185" s="132"/>
      <c r="C185" s="133"/>
      <c r="D185" s="132"/>
      <c r="E185" s="132"/>
      <c r="F185" s="133"/>
      <c r="G185" s="133"/>
      <c r="H185" s="133"/>
      <c r="I185" s="105"/>
      <c r="J185" s="426"/>
      <c r="K185" s="105"/>
      <c r="L185" s="105"/>
      <c r="M185" s="105"/>
      <c r="N185" s="105"/>
      <c r="O185" s="105"/>
      <c r="P185" s="105"/>
      <c r="Q185" s="105"/>
    </row>
    <row r="186" spans="1:17" ht="15.75">
      <c r="A186" s="131"/>
      <c r="B186" s="132"/>
      <c r="C186" s="133"/>
      <c r="D186" s="132"/>
      <c r="E186" s="132"/>
      <c r="F186" s="133"/>
      <c r="G186" s="133"/>
      <c r="H186" s="133"/>
      <c r="I186" s="105"/>
      <c r="J186" s="426"/>
      <c r="K186" s="105"/>
      <c r="L186" s="105"/>
      <c r="M186" s="105"/>
      <c r="N186" s="105"/>
      <c r="O186" s="105"/>
      <c r="P186" s="105"/>
      <c r="Q186" s="105"/>
    </row>
    <row r="187" spans="1:17" ht="15.75">
      <c r="A187" s="131"/>
      <c r="B187" s="132"/>
      <c r="C187" s="133"/>
      <c r="D187" s="132"/>
      <c r="E187" s="132"/>
      <c r="F187" s="133"/>
      <c r="G187" s="133"/>
      <c r="H187" s="133"/>
      <c r="I187" s="105"/>
      <c r="J187" s="426"/>
      <c r="K187" s="105"/>
      <c r="L187" s="105"/>
      <c r="M187" s="105"/>
      <c r="N187" s="105"/>
      <c r="O187" s="105"/>
      <c r="P187" s="105"/>
      <c r="Q187" s="105"/>
    </row>
    <row r="188" spans="1:17" ht="15.75">
      <c r="A188" s="131"/>
      <c r="B188" s="132"/>
      <c r="C188" s="133"/>
      <c r="D188" s="132"/>
      <c r="E188" s="132"/>
      <c r="F188" s="133"/>
      <c r="G188" s="133"/>
      <c r="H188" s="133"/>
      <c r="I188" s="105"/>
      <c r="J188" s="426"/>
      <c r="K188" s="105"/>
      <c r="L188" s="105"/>
      <c r="M188" s="105"/>
      <c r="N188" s="105"/>
      <c r="O188" s="105"/>
      <c r="P188" s="105"/>
      <c r="Q188" s="105"/>
    </row>
    <row r="189" spans="1:17" ht="15.75">
      <c r="A189" s="131"/>
      <c r="B189" s="132"/>
      <c r="C189" s="133"/>
      <c r="D189" s="132"/>
      <c r="E189" s="132"/>
      <c r="F189" s="133"/>
      <c r="G189" s="133"/>
      <c r="H189" s="133"/>
      <c r="I189" s="105"/>
      <c r="J189" s="426"/>
      <c r="K189" s="105"/>
      <c r="L189" s="105"/>
      <c r="M189" s="105"/>
      <c r="N189" s="105"/>
      <c r="O189" s="105"/>
      <c r="P189" s="105"/>
      <c r="Q189" s="105"/>
    </row>
    <row r="190" spans="1:17" ht="15.75">
      <c r="A190" s="131"/>
      <c r="B190" s="132"/>
      <c r="C190" s="133"/>
      <c r="D190" s="132"/>
      <c r="E190" s="132"/>
      <c r="F190" s="133"/>
      <c r="G190" s="133"/>
      <c r="H190" s="133"/>
      <c r="I190" s="105"/>
      <c r="J190" s="426"/>
      <c r="K190" s="105"/>
      <c r="L190" s="105"/>
      <c r="M190" s="105"/>
      <c r="N190" s="105"/>
      <c r="O190" s="105"/>
      <c r="P190" s="105"/>
      <c r="Q190" s="105"/>
    </row>
    <row r="191" spans="1:17" ht="15.75">
      <c r="A191" s="131"/>
      <c r="B191" s="132"/>
      <c r="C191" s="133"/>
      <c r="D191" s="132"/>
      <c r="E191" s="132"/>
      <c r="F191" s="133"/>
      <c r="G191" s="133"/>
      <c r="H191" s="133"/>
      <c r="I191" s="105"/>
      <c r="J191" s="426"/>
      <c r="K191" s="105"/>
      <c r="L191" s="105"/>
      <c r="M191" s="105"/>
      <c r="N191" s="105"/>
      <c r="O191" s="105"/>
      <c r="P191" s="105"/>
      <c r="Q191" s="105"/>
    </row>
    <row r="192" spans="1:17" ht="15.75">
      <c r="A192" s="131"/>
      <c r="B192" s="132"/>
      <c r="C192" s="133"/>
      <c r="D192" s="132"/>
      <c r="E192" s="132"/>
      <c r="F192" s="133"/>
      <c r="G192" s="133"/>
      <c r="H192" s="133"/>
      <c r="I192" s="105"/>
      <c r="J192" s="426"/>
      <c r="K192" s="105"/>
      <c r="L192" s="105"/>
      <c r="M192" s="105"/>
      <c r="N192" s="105"/>
      <c r="O192" s="105"/>
      <c r="P192" s="105"/>
      <c r="Q192" s="105"/>
    </row>
    <row r="193" spans="1:17" ht="15.75">
      <c r="A193" s="131"/>
      <c r="B193" s="132"/>
      <c r="C193" s="133"/>
      <c r="D193" s="132"/>
      <c r="E193" s="132"/>
      <c r="F193" s="133"/>
      <c r="G193" s="133"/>
      <c r="H193" s="133"/>
      <c r="I193" s="105"/>
      <c r="J193" s="426"/>
      <c r="K193" s="105"/>
      <c r="L193" s="105"/>
      <c r="M193" s="105"/>
      <c r="N193" s="105"/>
      <c r="O193" s="105"/>
      <c r="P193" s="105"/>
      <c r="Q193" s="105"/>
    </row>
    <row r="194" spans="1:17" ht="15.75">
      <c r="A194" s="131"/>
      <c r="B194" s="132"/>
      <c r="C194" s="133"/>
      <c r="D194" s="132"/>
      <c r="E194" s="132"/>
      <c r="F194" s="133"/>
      <c r="G194" s="133"/>
      <c r="H194" s="133"/>
      <c r="I194" s="105"/>
      <c r="J194" s="426"/>
      <c r="K194" s="105"/>
      <c r="L194" s="105"/>
      <c r="M194" s="105"/>
      <c r="N194" s="105"/>
      <c r="O194" s="105"/>
      <c r="P194" s="105"/>
      <c r="Q194" s="105"/>
    </row>
    <row r="195" spans="1:17" ht="15.75">
      <c r="A195" s="131"/>
      <c r="B195" s="132"/>
      <c r="C195" s="133"/>
      <c r="D195" s="132"/>
      <c r="E195" s="132"/>
      <c r="F195" s="133"/>
      <c r="G195" s="133"/>
      <c r="H195" s="133"/>
      <c r="I195" s="105"/>
      <c r="J195" s="426"/>
      <c r="K195" s="105"/>
      <c r="L195" s="105"/>
      <c r="M195" s="105"/>
      <c r="N195" s="105"/>
      <c r="O195" s="105"/>
      <c r="P195" s="105"/>
      <c r="Q195" s="105"/>
    </row>
    <row r="196" spans="1:17" ht="15.75">
      <c r="A196" s="131"/>
      <c r="B196" s="132"/>
      <c r="C196" s="133"/>
      <c r="D196" s="132"/>
      <c r="E196" s="132"/>
      <c r="F196" s="133"/>
      <c r="G196" s="133"/>
      <c r="H196" s="133"/>
      <c r="I196" s="105"/>
      <c r="J196" s="426"/>
      <c r="K196" s="105"/>
      <c r="L196" s="105"/>
      <c r="M196" s="105"/>
      <c r="N196" s="105"/>
      <c r="O196" s="105"/>
      <c r="P196" s="105"/>
      <c r="Q196" s="105"/>
    </row>
    <row r="197" spans="1:17" ht="15.75">
      <c r="A197" s="131"/>
      <c r="B197" s="132"/>
      <c r="C197" s="133"/>
      <c r="D197" s="132"/>
      <c r="E197" s="132"/>
      <c r="F197" s="133"/>
      <c r="G197" s="133"/>
      <c r="H197" s="133"/>
      <c r="I197" s="105"/>
      <c r="J197" s="426"/>
      <c r="K197" s="105"/>
      <c r="L197" s="105"/>
      <c r="M197" s="105"/>
      <c r="N197" s="105"/>
      <c r="O197" s="105"/>
      <c r="P197" s="105"/>
      <c r="Q197" s="105"/>
    </row>
    <row r="198" spans="1:17" ht="15.75">
      <c r="A198" s="131"/>
      <c r="B198" s="132"/>
      <c r="C198" s="133"/>
      <c r="D198" s="132"/>
      <c r="E198" s="132"/>
      <c r="F198" s="133"/>
      <c r="G198" s="133"/>
      <c r="H198" s="133"/>
      <c r="I198" s="105"/>
      <c r="J198" s="426"/>
      <c r="K198" s="105"/>
      <c r="L198" s="105"/>
      <c r="M198" s="105"/>
      <c r="N198" s="105"/>
      <c r="O198" s="105"/>
      <c r="P198" s="105"/>
      <c r="Q198" s="105"/>
    </row>
    <row r="199" spans="1:17" ht="15.75">
      <c r="A199" s="131"/>
      <c r="B199" s="132"/>
      <c r="C199" s="133"/>
      <c r="D199" s="132"/>
      <c r="E199" s="132"/>
      <c r="F199" s="133"/>
      <c r="G199" s="133"/>
      <c r="H199" s="133"/>
      <c r="I199" s="105"/>
      <c r="J199" s="426"/>
      <c r="K199" s="105"/>
      <c r="L199" s="105"/>
      <c r="M199" s="105"/>
      <c r="N199" s="105"/>
      <c r="O199" s="105"/>
      <c r="P199" s="105"/>
      <c r="Q199" s="105"/>
    </row>
    <row r="200" spans="1:17" ht="15.75">
      <c r="A200" s="131"/>
      <c r="B200" s="132"/>
      <c r="C200" s="133"/>
      <c r="D200" s="132"/>
      <c r="E200" s="132"/>
      <c r="F200" s="133"/>
      <c r="G200" s="133"/>
      <c r="H200" s="133"/>
      <c r="I200" s="105"/>
      <c r="J200" s="426"/>
      <c r="K200" s="105"/>
      <c r="L200" s="105"/>
      <c r="M200" s="105"/>
      <c r="N200" s="105"/>
      <c r="O200" s="105"/>
      <c r="P200" s="105"/>
      <c r="Q200" s="105"/>
    </row>
    <row r="201" spans="1:17" ht="15.75">
      <c r="A201" s="131"/>
      <c r="B201" s="132"/>
      <c r="C201" s="133"/>
      <c r="D201" s="132"/>
      <c r="E201" s="132"/>
      <c r="F201" s="133"/>
      <c r="G201" s="133"/>
      <c r="H201" s="133"/>
      <c r="I201" s="105"/>
      <c r="J201" s="426"/>
      <c r="K201" s="105"/>
      <c r="L201" s="105"/>
      <c r="M201" s="105"/>
      <c r="N201" s="105"/>
      <c r="O201" s="105"/>
      <c r="P201" s="105"/>
      <c r="Q201" s="105"/>
    </row>
    <row r="202" spans="1:17" ht="15.75">
      <c r="A202" s="131"/>
      <c r="B202" s="132"/>
      <c r="C202" s="133"/>
      <c r="D202" s="132"/>
      <c r="E202" s="132"/>
      <c r="F202" s="133"/>
      <c r="G202" s="133"/>
      <c r="H202" s="133"/>
      <c r="I202" s="105"/>
      <c r="J202" s="426"/>
      <c r="K202" s="105"/>
      <c r="L202" s="105"/>
      <c r="M202" s="105"/>
      <c r="N202" s="105"/>
      <c r="O202" s="105"/>
      <c r="P202" s="105"/>
      <c r="Q202" s="105"/>
    </row>
    <row r="203" spans="1:17" ht="15.75">
      <c r="A203" s="131"/>
      <c r="B203" s="132"/>
      <c r="C203" s="133"/>
      <c r="D203" s="132"/>
      <c r="E203" s="132"/>
      <c r="F203" s="133"/>
      <c r="G203" s="133"/>
      <c r="H203" s="133"/>
      <c r="I203" s="105"/>
      <c r="J203" s="426"/>
      <c r="K203" s="105"/>
      <c r="L203" s="105"/>
      <c r="M203" s="105"/>
      <c r="N203" s="105"/>
      <c r="O203" s="105"/>
      <c r="P203" s="105"/>
      <c r="Q203" s="105"/>
    </row>
    <row r="204" spans="1:17" ht="15.75">
      <c r="A204" s="131"/>
      <c r="B204" s="132"/>
      <c r="C204" s="133"/>
      <c r="D204" s="132"/>
      <c r="E204" s="132"/>
      <c r="F204" s="133"/>
      <c r="G204" s="133"/>
      <c r="H204" s="133"/>
      <c r="I204" s="105"/>
      <c r="J204" s="426"/>
      <c r="K204" s="105"/>
      <c r="L204" s="105"/>
      <c r="M204" s="105"/>
      <c r="N204" s="105"/>
      <c r="O204" s="105"/>
      <c r="P204" s="105"/>
      <c r="Q204" s="105"/>
    </row>
    <row r="205" spans="1:17" ht="15.75">
      <c r="A205" s="131"/>
      <c r="B205" s="132"/>
      <c r="C205" s="133"/>
      <c r="D205" s="132"/>
      <c r="E205" s="132"/>
      <c r="F205" s="133"/>
      <c r="G205" s="133"/>
      <c r="H205" s="133"/>
      <c r="I205" s="105"/>
      <c r="J205" s="426"/>
      <c r="K205" s="105"/>
      <c r="L205" s="105"/>
      <c r="M205" s="105"/>
      <c r="N205" s="105"/>
      <c r="O205" s="105"/>
      <c r="P205" s="105"/>
      <c r="Q205" s="105"/>
    </row>
    <row r="206" spans="1:17" ht="15.75">
      <c r="A206" s="131"/>
      <c r="B206" s="132"/>
      <c r="C206" s="133"/>
      <c r="D206" s="132"/>
      <c r="E206" s="132"/>
      <c r="F206" s="133"/>
      <c r="G206" s="133"/>
      <c r="H206" s="133"/>
      <c r="I206" s="105"/>
      <c r="J206" s="426"/>
      <c r="K206" s="105"/>
      <c r="L206" s="105"/>
      <c r="M206" s="105"/>
      <c r="N206" s="105"/>
      <c r="O206" s="105"/>
      <c r="P206" s="105"/>
      <c r="Q206" s="105"/>
    </row>
    <row r="207" spans="1:17" ht="15.75">
      <c r="A207" s="131"/>
      <c r="B207" s="132"/>
      <c r="C207" s="133"/>
      <c r="D207" s="132"/>
      <c r="E207" s="132"/>
      <c r="F207" s="133"/>
      <c r="G207" s="133"/>
      <c r="H207" s="133"/>
      <c r="I207" s="105"/>
      <c r="J207" s="426"/>
      <c r="K207" s="105"/>
      <c r="L207" s="105"/>
      <c r="M207" s="105"/>
      <c r="N207" s="105"/>
      <c r="O207" s="105"/>
      <c r="P207" s="105"/>
      <c r="Q207" s="105"/>
    </row>
    <row r="208" spans="1:17" ht="15.75">
      <c r="A208" s="131"/>
      <c r="B208" s="132"/>
      <c r="C208" s="133"/>
      <c r="D208" s="132"/>
      <c r="E208" s="132"/>
      <c r="F208" s="133"/>
      <c r="G208" s="133"/>
      <c r="H208" s="133"/>
      <c r="I208" s="105"/>
      <c r="J208" s="426"/>
      <c r="K208" s="105"/>
      <c r="L208" s="105"/>
      <c r="M208" s="105"/>
      <c r="N208" s="105"/>
      <c r="O208" s="105"/>
      <c r="P208" s="105"/>
      <c r="Q208" s="105"/>
    </row>
    <row r="209" spans="1:17" ht="15.75">
      <c r="A209" s="131"/>
      <c r="B209" s="132"/>
      <c r="C209" s="133"/>
      <c r="D209" s="132"/>
      <c r="E209" s="132"/>
      <c r="F209" s="133"/>
      <c r="G209" s="133"/>
      <c r="H209" s="133"/>
      <c r="I209" s="105"/>
      <c r="J209" s="426"/>
      <c r="K209" s="105"/>
      <c r="L209" s="105"/>
      <c r="M209" s="105"/>
      <c r="N209" s="105"/>
      <c r="O209" s="105"/>
      <c r="P209" s="105"/>
      <c r="Q209" s="105"/>
    </row>
    <row r="210" spans="1:17" ht="15.75">
      <c r="A210" s="131"/>
      <c r="B210" s="132"/>
      <c r="C210" s="133"/>
      <c r="D210" s="132"/>
      <c r="E210" s="132"/>
      <c r="F210" s="133"/>
      <c r="G210" s="133"/>
      <c r="H210" s="133"/>
      <c r="I210" s="105"/>
      <c r="J210" s="426"/>
      <c r="K210" s="105"/>
      <c r="L210" s="105"/>
      <c r="M210" s="105"/>
      <c r="N210" s="105"/>
      <c r="O210" s="105"/>
      <c r="P210" s="105"/>
      <c r="Q210" s="105"/>
    </row>
    <row r="211" spans="1:17" ht="15.75">
      <c r="A211" s="131"/>
      <c r="B211" s="132"/>
      <c r="C211" s="133"/>
      <c r="D211" s="132"/>
      <c r="E211" s="132"/>
      <c r="F211" s="133"/>
      <c r="G211" s="133"/>
      <c r="H211" s="133"/>
      <c r="I211" s="105"/>
      <c r="J211" s="426"/>
      <c r="K211" s="105"/>
      <c r="L211" s="105"/>
      <c r="M211" s="105"/>
      <c r="N211" s="105"/>
      <c r="O211" s="105"/>
      <c r="P211" s="105"/>
      <c r="Q211" s="105"/>
    </row>
    <row r="212" spans="1:17" ht="15.75">
      <c r="A212" s="131"/>
      <c r="B212" s="132"/>
      <c r="C212" s="133"/>
      <c r="D212" s="132"/>
      <c r="E212" s="132"/>
      <c r="F212" s="133"/>
      <c r="G212" s="133"/>
      <c r="H212" s="133"/>
      <c r="I212" s="105"/>
      <c r="J212" s="426"/>
      <c r="K212" s="105"/>
      <c r="L212" s="105"/>
      <c r="M212" s="105"/>
      <c r="N212" s="105"/>
      <c r="O212" s="105"/>
      <c r="P212" s="105"/>
      <c r="Q212" s="105"/>
    </row>
    <row r="213" spans="1:17" ht="15.75">
      <c r="A213" s="131"/>
      <c r="B213" s="132"/>
      <c r="C213" s="133"/>
      <c r="D213" s="132"/>
      <c r="E213" s="132"/>
      <c r="F213" s="133"/>
      <c r="G213" s="133"/>
      <c r="H213" s="133"/>
      <c r="I213" s="105"/>
      <c r="J213" s="426"/>
      <c r="K213" s="105"/>
      <c r="L213" s="105"/>
      <c r="M213" s="105"/>
      <c r="N213" s="105"/>
      <c r="O213" s="105"/>
      <c r="P213" s="105"/>
      <c r="Q213" s="105"/>
    </row>
    <row r="214" spans="1:17" ht="15.75">
      <c r="A214" s="131"/>
      <c r="B214" s="132"/>
      <c r="C214" s="133"/>
      <c r="D214" s="132"/>
      <c r="E214" s="132"/>
      <c r="F214" s="133"/>
      <c r="G214" s="133"/>
      <c r="H214" s="133"/>
      <c r="I214" s="105"/>
      <c r="J214" s="426"/>
      <c r="K214" s="105"/>
      <c r="L214" s="105"/>
      <c r="M214" s="105"/>
      <c r="N214" s="105"/>
      <c r="O214" s="105"/>
      <c r="P214" s="105"/>
      <c r="Q214" s="105"/>
    </row>
    <row r="215" spans="1:17" ht="15.75">
      <c r="A215" s="131"/>
      <c r="B215" s="132"/>
      <c r="C215" s="133"/>
      <c r="D215" s="132"/>
      <c r="E215" s="132"/>
      <c r="F215" s="133"/>
      <c r="G215" s="133"/>
      <c r="H215" s="133"/>
      <c r="I215" s="105"/>
      <c r="J215" s="426"/>
      <c r="K215" s="105"/>
      <c r="L215" s="105"/>
      <c r="M215" s="105"/>
      <c r="N215" s="105"/>
      <c r="O215" s="105"/>
      <c r="P215" s="105"/>
      <c r="Q215" s="105"/>
    </row>
    <row r="216" spans="1:17" ht="15.75">
      <c r="A216" s="131"/>
      <c r="B216" s="132"/>
      <c r="C216" s="133"/>
      <c r="D216" s="132"/>
      <c r="E216" s="132"/>
      <c r="F216" s="133"/>
      <c r="G216" s="133"/>
      <c r="H216" s="133"/>
      <c r="I216" s="105"/>
      <c r="J216" s="426"/>
      <c r="K216" s="105"/>
      <c r="L216" s="105"/>
      <c r="M216" s="105"/>
      <c r="N216" s="105"/>
      <c r="O216" s="105"/>
      <c r="P216" s="105"/>
      <c r="Q216" s="105"/>
    </row>
    <row r="217" spans="1:17" ht="15.75">
      <c r="A217" s="131"/>
      <c r="B217" s="132"/>
      <c r="C217" s="133"/>
      <c r="D217" s="132"/>
      <c r="E217" s="132"/>
      <c r="F217" s="133"/>
      <c r="G217" s="133"/>
      <c r="H217" s="133"/>
      <c r="I217" s="105"/>
      <c r="J217" s="426"/>
      <c r="K217" s="105"/>
      <c r="L217" s="105"/>
      <c r="M217" s="105"/>
      <c r="N217" s="105"/>
      <c r="O217" s="105"/>
      <c r="P217" s="105"/>
      <c r="Q217" s="105"/>
    </row>
    <row r="218" spans="1:17" ht="15.75">
      <c r="A218" s="131"/>
      <c r="B218" s="132"/>
      <c r="C218" s="133"/>
      <c r="D218" s="132"/>
      <c r="E218" s="132"/>
      <c r="F218" s="133"/>
      <c r="G218" s="133"/>
      <c r="H218" s="133"/>
      <c r="I218" s="105"/>
      <c r="J218" s="426"/>
      <c r="K218" s="105"/>
      <c r="L218" s="105"/>
      <c r="M218" s="105"/>
      <c r="N218" s="105"/>
      <c r="O218" s="105"/>
      <c r="P218" s="105"/>
      <c r="Q218" s="105"/>
    </row>
    <row r="219" spans="1:17" ht="15.75">
      <c r="A219" s="131"/>
      <c r="B219" s="132"/>
      <c r="C219" s="133"/>
      <c r="D219" s="132"/>
      <c r="E219" s="132"/>
      <c r="F219" s="133"/>
      <c r="G219" s="133"/>
      <c r="H219" s="133"/>
      <c r="I219" s="105"/>
      <c r="J219" s="426"/>
      <c r="K219" s="105"/>
      <c r="L219" s="105"/>
      <c r="M219" s="105"/>
      <c r="N219" s="105"/>
      <c r="O219" s="105"/>
      <c r="P219" s="105"/>
      <c r="Q219" s="105"/>
    </row>
    <row r="220" spans="1:17" ht="15.75">
      <c r="A220" s="131"/>
      <c r="B220" s="132"/>
      <c r="C220" s="133"/>
      <c r="D220" s="132"/>
      <c r="E220" s="132"/>
      <c r="F220" s="133"/>
      <c r="G220" s="133"/>
      <c r="H220" s="133"/>
      <c r="I220" s="105"/>
      <c r="J220" s="426"/>
      <c r="K220" s="105"/>
      <c r="L220" s="105"/>
      <c r="M220" s="105"/>
      <c r="N220" s="105"/>
      <c r="O220" s="105"/>
      <c r="P220" s="105"/>
      <c r="Q220" s="105"/>
    </row>
    <row r="221" spans="1:17" ht="15.75">
      <c r="A221" s="131"/>
      <c r="B221" s="132"/>
      <c r="C221" s="133"/>
      <c r="D221" s="132"/>
      <c r="E221" s="132"/>
      <c r="F221" s="133"/>
      <c r="G221" s="133"/>
      <c r="H221" s="133"/>
      <c r="I221" s="105"/>
      <c r="J221" s="426"/>
      <c r="K221" s="105"/>
      <c r="L221" s="105"/>
      <c r="M221" s="105"/>
      <c r="N221" s="105"/>
      <c r="O221" s="105"/>
      <c r="P221" s="105"/>
      <c r="Q221" s="105"/>
    </row>
    <row r="222" spans="1:17" ht="15.75">
      <c r="A222" s="131"/>
      <c r="B222" s="132"/>
      <c r="C222" s="133"/>
      <c r="D222" s="132"/>
      <c r="E222" s="132"/>
      <c r="F222" s="133"/>
      <c r="G222" s="133"/>
      <c r="H222" s="133"/>
      <c r="I222" s="105"/>
      <c r="J222" s="426"/>
      <c r="K222" s="105"/>
      <c r="L222" s="105"/>
      <c r="M222" s="105"/>
      <c r="N222" s="105"/>
      <c r="O222" s="105"/>
      <c r="P222" s="105"/>
      <c r="Q222" s="105"/>
    </row>
    <row r="223" spans="1:17" ht="15.75">
      <c r="A223" s="131"/>
      <c r="B223" s="132"/>
      <c r="C223" s="133"/>
      <c r="D223" s="132"/>
      <c r="E223" s="132"/>
      <c r="F223" s="133"/>
      <c r="G223" s="133"/>
      <c r="H223" s="133"/>
      <c r="I223" s="105"/>
      <c r="J223" s="426"/>
      <c r="K223" s="105"/>
      <c r="L223" s="105"/>
      <c r="M223" s="105"/>
      <c r="N223" s="105"/>
      <c r="O223" s="105"/>
      <c r="P223" s="105"/>
      <c r="Q223" s="105"/>
    </row>
    <row r="224" spans="1:17" ht="15.75">
      <c r="A224" s="131"/>
      <c r="B224" s="132"/>
      <c r="C224" s="133"/>
      <c r="D224" s="132"/>
      <c r="E224" s="132"/>
      <c r="F224" s="133"/>
      <c r="G224" s="133"/>
      <c r="H224" s="133"/>
      <c r="I224" s="105"/>
      <c r="J224" s="426"/>
      <c r="K224" s="105"/>
      <c r="L224" s="105"/>
      <c r="M224" s="105"/>
      <c r="N224" s="105"/>
      <c r="O224" s="105"/>
      <c r="P224" s="105"/>
      <c r="Q224" s="105"/>
    </row>
    <row r="225" spans="1:17" ht="15.75">
      <c r="A225" s="131"/>
      <c r="B225" s="132"/>
      <c r="C225" s="133"/>
      <c r="D225" s="132"/>
      <c r="E225" s="132"/>
      <c r="F225" s="133"/>
      <c r="G225" s="133"/>
      <c r="H225" s="133"/>
      <c r="I225" s="105"/>
      <c r="J225" s="426"/>
      <c r="K225" s="105"/>
      <c r="L225" s="105"/>
      <c r="M225" s="105"/>
      <c r="N225" s="105"/>
      <c r="O225" s="105"/>
      <c r="P225" s="105"/>
      <c r="Q225" s="105"/>
    </row>
    <row r="226" spans="1:17" ht="15.75">
      <c r="A226" s="131"/>
      <c r="B226" s="132"/>
      <c r="C226" s="133"/>
      <c r="D226" s="132"/>
      <c r="E226" s="132"/>
      <c r="F226" s="133"/>
      <c r="G226" s="133"/>
      <c r="H226" s="133"/>
      <c r="I226" s="105"/>
      <c r="J226" s="426"/>
      <c r="K226" s="105"/>
      <c r="L226" s="105"/>
      <c r="M226" s="105"/>
      <c r="N226" s="105"/>
      <c r="O226" s="105"/>
      <c r="P226" s="105"/>
      <c r="Q226" s="105"/>
    </row>
    <row r="227" spans="1:17" ht="15.75">
      <c r="A227" s="131"/>
      <c r="B227" s="132"/>
      <c r="C227" s="133"/>
      <c r="D227" s="132"/>
      <c r="E227" s="132"/>
      <c r="F227" s="133"/>
      <c r="G227" s="133"/>
      <c r="H227" s="133"/>
      <c r="I227" s="105"/>
      <c r="J227" s="426"/>
      <c r="K227" s="105"/>
      <c r="L227" s="105"/>
      <c r="M227" s="105"/>
      <c r="N227" s="105"/>
      <c r="O227" s="105"/>
      <c r="P227" s="105"/>
      <c r="Q227" s="105"/>
    </row>
    <row r="228" spans="1:17" ht="15.75">
      <c r="A228" s="131"/>
      <c r="B228" s="132"/>
      <c r="C228" s="133"/>
      <c r="D228" s="132"/>
      <c r="E228" s="132"/>
      <c r="F228" s="133"/>
      <c r="G228" s="133"/>
      <c r="H228" s="133"/>
      <c r="I228" s="105"/>
      <c r="J228" s="426"/>
      <c r="K228" s="105"/>
      <c r="L228" s="105"/>
      <c r="M228" s="105"/>
      <c r="N228" s="105"/>
      <c r="O228" s="105"/>
      <c r="P228" s="105"/>
      <c r="Q228" s="105"/>
    </row>
    <row r="229" spans="1:17" ht="15.75">
      <c r="A229" s="131"/>
      <c r="B229" s="132"/>
      <c r="C229" s="133"/>
      <c r="D229" s="132"/>
      <c r="E229" s="132"/>
      <c r="F229" s="133"/>
      <c r="G229" s="133"/>
      <c r="H229" s="133"/>
      <c r="I229" s="105"/>
      <c r="J229" s="426"/>
      <c r="K229" s="105"/>
      <c r="L229" s="105"/>
      <c r="M229" s="105"/>
      <c r="N229" s="105"/>
      <c r="O229" s="105"/>
      <c r="P229" s="105"/>
      <c r="Q229" s="105"/>
    </row>
    <row r="230" spans="1:17" ht="15.75">
      <c r="A230" s="131"/>
      <c r="B230" s="132"/>
      <c r="C230" s="133"/>
      <c r="D230" s="132"/>
      <c r="E230" s="132"/>
      <c r="F230" s="133"/>
      <c r="G230" s="133"/>
      <c r="H230" s="133"/>
      <c r="I230" s="105"/>
      <c r="J230" s="426"/>
      <c r="K230" s="105"/>
      <c r="L230" s="105"/>
      <c r="M230" s="105"/>
      <c r="N230" s="105"/>
      <c r="O230" s="105"/>
      <c r="P230" s="105"/>
      <c r="Q230" s="105"/>
    </row>
    <row r="231" spans="1:17" ht="15.75">
      <c r="A231" s="131"/>
      <c r="B231" s="132"/>
      <c r="C231" s="133"/>
      <c r="D231" s="132"/>
      <c r="E231" s="132"/>
      <c r="F231" s="133"/>
      <c r="G231" s="133"/>
      <c r="H231" s="133"/>
      <c r="I231" s="105"/>
      <c r="J231" s="426"/>
      <c r="K231" s="105"/>
      <c r="L231" s="105"/>
      <c r="M231" s="105"/>
      <c r="N231" s="105"/>
      <c r="O231" s="105"/>
      <c r="P231" s="105"/>
      <c r="Q231" s="105"/>
    </row>
    <row r="232" spans="1:17" ht="15.75">
      <c r="A232" s="131"/>
      <c r="B232" s="132"/>
      <c r="C232" s="133"/>
      <c r="D232" s="132"/>
      <c r="E232" s="132"/>
      <c r="F232" s="133"/>
      <c r="G232" s="133"/>
      <c r="H232" s="133"/>
      <c r="I232" s="105"/>
      <c r="J232" s="426"/>
      <c r="K232" s="105"/>
      <c r="L232" s="105"/>
      <c r="M232" s="105"/>
      <c r="N232" s="105"/>
      <c r="O232" s="105"/>
      <c r="P232" s="105"/>
      <c r="Q232" s="105"/>
    </row>
    <row r="233" spans="1:17" ht="15.75">
      <c r="A233" s="131"/>
      <c r="B233" s="132"/>
      <c r="C233" s="133"/>
      <c r="D233" s="132"/>
      <c r="E233" s="132"/>
      <c r="F233" s="133"/>
      <c r="G233" s="133"/>
      <c r="H233" s="133"/>
      <c r="I233" s="105"/>
      <c r="J233" s="426"/>
      <c r="K233" s="105"/>
      <c r="L233" s="105"/>
      <c r="M233" s="105"/>
      <c r="N233" s="105"/>
      <c r="O233" s="105"/>
      <c r="P233" s="105"/>
      <c r="Q233" s="105"/>
    </row>
    <row r="234" spans="1:17" ht="15.75">
      <c r="A234" s="131"/>
      <c r="B234" s="132"/>
      <c r="C234" s="133"/>
      <c r="D234" s="132"/>
      <c r="E234" s="132"/>
      <c r="F234" s="133"/>
      <c r="G234" s="133"/>
      <c r="H234" s="133"/>
      <c r="I234" s="105"/>
      <c r="J234" s="426"/>
      <c r="K234" s="105"/>
      <c r="L234" s="105"/>
      <c r="M234" s="105"/>
      <c r="N234" s="105"/>
      <c r="O234" s="105"/>
      <c r="P234" s="105"/>
      <c r="Q234" s="105"/>
    </row>
    <row r="235" spans="1:17" ht="15.75">
      <c r="A235" s="131"/>
      <c r="B235" s="132"/>
      <c r="C235" s="133"/>
      <c r="D235" s="132"/>
      <c r="E235" s="132"/>
      <c r="F235" s="133"/>
      <c r="G235" s="133"/>
      <c r="H235" s="133"/>
      <c r="I235" s="105"/>
      <c r="J235" s="426"/>
      <c r="K235" s="105"/>
      <c r="L235" s="105"/>
      <c r="M235" s="105"/>
      <c r="N235" s="105"/>
      <c r="O235" s="105"/>
      <c r="P235" s="105"/>
      <c r="Q235" s="105"/>
    </row>
    <row r="236" spans="1:17" ht="15.75">
      <c r="A236" s="131"/>
      <c r="B236" s="132"/>
      <c r="C236" s="133"/>
      <c r="D236" s="132"/>
      <c r="E236" s="132"/>
      <c r="F236" s="133"/>
      <c r="G236" s="133"/>
      <c r="H236" s="133"/>
      <c r="I236" s="105"/>
      <c r="J236" s="426"/>
      <c r="K236" s="105"/>
      <c r="L236" s="105"/>
      <c r="M236" s="105"/>
      <c r="N236" s="105"/>
      <c r="O236" s="105"/>
      <c r="P236" s="105"/>
      <c r="Q236" s="105"/>
    </row>
    <row r="237" spans="1:17" ht="15.75">
      <c r="A237" s="131"/>
      <c r="B237" s="132"/>
      <c r="C237" s="133"/>
      <c r="D237" s="132"/>
      <c r="E237" s="132"/>
      <c r="F237" s="133"/>
      <c r="G237" s="133"/>
      <c r="H237" s="133"/>
      <c r="I237" s="105"/>
      <c r="J237" s="426"/>
      <c r="K237" s="105"/>
      <c r="L237" s="105"/>
      <c r="M237" s="105"/>
      <c r="N237" s="105"/>
      <c r="O237" s="105"/>
      <c r="P237" s="105"/>
      <c r="Q237" s="105"/>
    </row>
    <row r="238" spans="1:17" ht="15.75">
      <c r="A238" s="131"/>
      <c r="B238" s="132"/>
      <c r="C238" s="133"/>
      <c r="D238" s="132"/>
      <c r="E238" s="132"/>
      <c r="F238" s="133"/>
      <c r="G238" s="133"/>
      <c r="H238" s="133"/>
      <c r="I238" s="105"/>
      <c r="J238" s="426"/>
      <c r="K238" s="105"/>
      <c r="L238" s="105"/>
      <c r="M238" s="105"/>
      <c r="N238" s="105"/>
      <c r="O238" s="105"/>
      <c r="P238" s="105"/>
      <c r="Q238" s="105"/>
    </row>
    <row r="239" spans="1:17" ht="15.75">
      <c r="A239" s="131"/>
      <c r="B239" s="132"/>
      <c r="C239" s="133"/>
      <c r="D239" s="132"/>
      <c r="E239" s="132"/>
      <c r="F239" s="133"/>
      <c r="G239" s="133"/>
      <c r="H239" s="133"/>
      <c r="I239" s="105"/>
      <c r="J239" s="426"/>
      <c r="K239" s="105"/>
      <c r="L239" s="105"/>
      <c r="M239" s="105"/>
      <c r="N239" s="105"/>
      <c r="O239" s="105"/>
      <c r="P239" s="105"/>
      <c r="Q239" s="105"/>
    </row>
    <row r="240" spans="1:17" ht="15.75">
      <c r="A240" s="131"/>
      <c r="B240" s="132"/>
      <c r="C240" s="133"/>
      <c r="D240" s="132"/>
      <c r="E240" s="132"/>
      <c r="F240" s="133"/>
      <c r="G240" s="133"/>
      <c r="H240" s="133"/>
      <c r="I240" s="105"/>
      <c r="J240" s="426"/>
      <c r="K240" s="105"/>
      <c r="L240" s="105"/>
      <c r="M240" s="105"/>
      <c r="N240" s="105"/>
      <c r="O240" s="105"/>
      <c r="P240" s="105"/>
      <c r="Q240" s="105"/>
    </row>
    <row r="241" spans="1:17" ht="15.75">
      <c r="A241" s="131"/>
      <c r="B241" s="132"/>
      <c r="C241" s="133"/>
      <c r="D241" s="132"/>
      <c r="E241" s="132"/>
      <c r="F241" s="133"/>
      <c r="G241" s="133"/>
      <c r="H241" s="133"/>
      <c r="I241" s="105"/>
      <c r="J241" s="426"/>
      <c r="K241" s="105"/>
      <c r="L241" s="105"/>
      <c r="M241" s="105"/>
      <c r="N241" s="105"/>
      <c r="O241" s="105"/>
      <c r="P241" s="105"/>
      <c r="Q241" s="105"/>
    </row>
    <row r="242" spans="1:17" ht="15.75">
      <c r="A242" s="131"/>
      <c r="B242" s="132"/>
      <c r="C242" s="133"/>
      <c r="D242" s="132"/>
      <c r="E242" s="132"/>
      <c r="F242" s="133"/>
      <c r="G242" s="133"/>
      <c r="H242" s="133"/>
      <c r="I242" s="105"/>
      <c r="J242" s="426"/>
      <c r="K242" s="105"/>
      <c r="L242" s="105"/>
      <c r="M242" s="105"/>
      <c r="N242" s="105"/>
      <c r="O242" s="105"/>
      <c r="P242" s="105"/>
      <c r="Q242" s="105"/>
    </row>
    <row r="243" spans="1:17" ht="15.75">
      <c r="A243" s="131"/>
      <c r="B243" s="132"/>
      <c r="C243" s="133"/>
      <c r="D243" s="132"/>
      <c r="E243" s="132"/>
      <c r="F243" s="133"/>
      <c r="G243" s="133"/>
      <c r="H243" s="133"/>
      <c r="I243" s="105"/>
      <c r="J243" s="426"/>
      <c r="K243" s="105"/>
      <c r="L243" s="105"/>
      <c r="M243" s="105"/>
      <c r="N243" s="105"/>
      <c r="O243" s="105"/>
      <c r="P243" s="105"/>
      <c r="Q243" s="105"/>
    </row>
    <row r="244" spans="1:17" ht="15.75">
      <c r="A244" s="131"/>
      <c r="B244" s="132"/>
      <c r="C244" s="133"/>
      <c r="D244" s="132"/>
      <c r="E244" s="132"/>
      <c r="F244" s="133"/>
      <c r="G244" s="133"/>
      <c r="H244" s="133"/>
      <c r="I244" s="105"/>
      <c r="J244" s="426"/>
      <c r="K244" s="105"/>
      <c r="L244" s="105"/>
      <c r="M244" s="105"/>
      <c r="N244" s="105"/>
      <c r="O244" s="105"/>
      <c r="P244" s="105"/>
      <c r="Q244" s="105"/>
    </row>
    <row r="245" spans="1:17" ht="15.75">
      <c r="A245" s="131"/>
      <c r="B245" s="132"/>
      <c r="C245" s="133"/>
      <c r="D245" s="132"/>
      <c r="E245" s="132"/>
      <c r="F245" s="133"/>
      <c r="G245" s="133"/>
      <c r="H245" s="133"/>
      <c r="I245" s="105"/>
      <c r="J245" s="426"/>
      <c r="K245" s="105"/>
      <c r="L245" s="105"/>
      <c r="M245" s="105"/>
      <c r="N245" s="105"/>
      <c r="O245" s="105"/>
      <c r="P245" s="105"/>
      <c r="Q245" s="105"/>
    </row>
    <row r="246" spans="1:17" ht="15.75">
      <c r="A246" s="131"/>
      <c r="B246" s="132"/>
      <c r="C246" s="133"/>
      <c r="D246" s="132"/>
      <c r="E246" s="132"/>
      <c r="F246" s="133"/>
      <c r="G246" s="133"/>
      <c r="H246" s="133"/>
      <c r="I246" s="105"/>
      <c r="J246" s="426"/>
      <c r="K246" s="105"/>
      <c r="L246" s="105"/>
      <c r="M246" s="105"/>
      <c r="N246" s="105"/>
      <c r="O246" s="105"/>
      <c r="P246" s="105"/>
      <c r="Q246" s="105"/>
    </row>
    <row r="247" spans="1:17" ht="15.75">
      <c r="A247" s="131"/>
      <c r="B247" s="132"/>
      <c r="C247" s="133"/>
      <c r="D247" s="132"/>
      <c r="E247" s="132"/>
      <c r="F247" s="133"/>
      <c r="G247" s="133"/>
      <c r="H247" s="133"/>
      <c r="I247" s="105"/>
      <c r="J247" s="426"/>
      <c r="K247" s="105"/>
      <c r="L247" s="105"/>
      <c r="M247" s="105"/>
      <c r="N247" s="105"/>
      <c r="O247" s="105"/>
      <c r="P247" s="105"/>
      <c r="Q247" s="105"/>
    </row>
    <row r="248" spans="1:17" ht="15.75">
      <c r="A248" s="131"/>
      <c r="B248" s="132"/>
      <c r="C248" s="133"/>
      <c r="D248" s="132"/>
      <c r="E248" s="132"/>
      <c r="F248" s="133"/>
      <c r="G248" s="133"/>
      <c r="H248" s="133"/>
      <c r="I248" s="105"/>
      <c r="J248" s="426"/>
      <c r="K248" s="105"/>
      <c r="L248" s="105"/>
      <c r="M248" s="105"/>
      <c r="N248" s="105"/>
      <c r="O248" s="105"/>
      <c r="P248" s="105"/>
      <c r="Q248" s="105"/>
    </row>
    <row r="249" spans="1:17" ht="15.75">
      <c r="A249" s="131"/>
      <c r="B249" s="132"/>
      <c r="C249" s="133"/>
      <c r="D249" s="132"/>
      <c r="E249" s="132"/>
      <c r="F249" s="133"/>
      <c r="G249" s="133"/>
      <c r="H249" s="133"/>
      <c r="I249" s="105"/>
      <c r="J249" s="426"/>
      <c r="K249" s="105"/>
      <c r="L249" s="105"/>
      <c r="M249" s="105"/>
      <c r="N249" s="105"/>
      <c r="O249" s="105"/>
      <c r="P249" s="105"/>
      <c r="Q249" s="105"/>
    </row>
    <row r="250" spans="1:17" ht="15.75">
      <c r="A250" s="131"/>
      <c r="B250" s="132"/>
      <c r="C250" s="133"/>
      <c r="D250" s="132"/>
      <c r="E250" s="132"/>
      <c r="F250" s="133"/>
      <c r="G250" s="133"/>
      <c r="H250" s="133"/>
      <c r="I250" s="105"/>
      <c r="J250" s="426"/>
      <c r="K250" s="105"/>
      <c r="L250" s="105"/>
      <c r="M250" s="105"/>
      <c r="N250" s="105"/>
      <c r="O250" s="105"/>
      <c r="P250" s="105"/>
      <c r="Q250" s="105"/>
    </row>
    <row r="251" spans="1:17" ht="15.75">
      <c r="A251" s="131"/>
      <c r="B251" s="132"/>
      <c r="C251" s="133"/>
      <c r="D251" s="132"/>
      <c r="E251" s="132"/>
      <c r="F251" s="133"/>
      <c r="G251" s="133"/>
      <c r="H251" s="133"/>
      <c r="I251" s="105"/>
      <c r="J251" s="426"/>
      <c r="K251" s="105"/>
      <c r="L251" s="105"/>
      <c r="M251" s="105"/>
      <c r="N251" s="105"/>
      <c r="O251" s="105"/>
      <c r="P251" s="105"/>
      <c r="Q251" s="105"/>
    </row>
    <row r="252" spans="1:17" ht="15.75">
      <c r="A252" s="131"/>
      <c r="B252" s="132"/>
      <c r="C252" s="133"/>
      <c r="D252" s="132"/>
      <c r="E252" s="132"/>
      <c r="F252" s="133"/>
      <c r="G252" s="133"/>
      <c r="H252" s="133"/>
      <c r="I252" s="105"/>
      <c r="J252" s="426"/>
      <c r="K252" s="105"/>
      <c r="L252" s="105"/>
      <c r="M252" s="105"/>
      <c r="N252" s="105"/>
      <c r="O252" s="105"/>
      <c r="P252" s="105"/>
      <c r="Q252" s="105"/>
    </row>
    <row r="253" spans="1:17" ht="15.75">
      <c r="A253" s="131"/>
      <c r="B253" s="132"/>
      <c r="C253" s="133"/>
      <c r="D253" s="132"/>
      <c r="E253" s="132"/>
      <c r="F253" s="133"/>
      <c r="G253" s="133"/>
      <c r="H253" s="133"/>
      <c r="I253" s="105"/>
      <c r="J253" s="426"/>
      <c r="K253" s="105"/>
      <c r="L253" s="105"/>
      <c r="M253" s="105"/>
      <c r="N253" s="105"/>
      <c r="O253" s="105"/>
      <c r="P253" s="105"/>
      <c r="Q253" s="105"/>
    </row>
    <row r="254" spans="1:17" ht="15.75">
      <c r="A254" s="131"/>
      <c r="B254" s="132"/>
      <c r="C254" s="133"/>
      <c r="D254" s="132"/>
      <c r="E254" s="132"/>
      <c r="F254" s="133"/>
      <c r="G254" s="133"/>
      <c r="H254" s="133"/>
      <c r="I254" s="105"/>
      <c r="J254" s="426"/>
      <c r="K254" s="105"/>
      <c r="L254" s="105"/>
      <c r="M254" s="105"/>
      <c r="N254" s="105"/>
      <c r="O254" s="105"/>
      <c r="P254" s="105"/>
      <c r="Q254" s="105"/>
    </row>
    <row r="255" spans="1:17" ht="15.75">
      <c r="A255" s="131"/>
      <c r="B255" s="132"/>
      <c r="C255" s="133"/>
      <c r="D255" s="132"/>
      <c r="E255" s="132"/>
      <c r="F255" s="133"/>
      <c r="G255" s="133"/>
      <c r="H255" s="133"/>
      <c r="I255" s="105"/>
      <c r="J255" s="426"/>
      <c r="K255" s="105"/>
      <c r="L255" s="105"/>
      <c r="M255" s="105"/>
      <c r="N255" s="105"/>
      <c r="O255" s="105"/>
      <c r="P255" s="105"/>
      <c r="Q255" s="105"/>
    </row>
    <row r="256" spans="1:17" ht="15.75">
      <c r="A256" s="131"/>
      <c r="B256" s="132"/>
      <c r="C256" s="133"/>
      <c r="D256" s="132"/>
      <c r="E256" s="132"/>
      <c r="F256" s="133"/>
      <c r="G256" s="133"/>
      <c r="H256" s="133"/>
      <c r="I256" s="105"/>
      <c r="J256" s="426"/>
      <c r="K256" s="105"/>
      <c r="L256" s="105"/>
      <c r="M256" s="105"/>
      <c r="N256" s="105"/>
      <c r="O256" s="105"/>
      <c r="P256" s="105"/>
      <c r="Q256" s="105"/>
    </row>
    <row r="257" spans="1:17" ht="15.75">
      <c r="A257" s="131"/>
      <c r="B257" s="132"/>
      <c r="C257" s="133"/>
      <c r="D257" s="132"/>
      <c r="E257" s="132"/>
      <c r="F257" s="133"/>
      <c r="G257" s="133"/>
      <c r="H257" s="133"/>
      <c r="I257" s="105"/>
      <c r="J257" s="426"/>
      <c r="K257" s="105"/>
      <c r="L257" s="105"/>
      <c r="M257" s="105"/>
      <c r="N257" s="105"/>
      <c r="O257" s="105"/>
      <c r="P257" s="105"/>
      <c r="Q257" s="105"/>
    </row>
    <row r="258" spans="1:17" ht="15.75">
      <c r="A258" s="131"/>
      <c r="B258" s="132"/>
      <c r="C258" s="133"/>
      <c r="D258" s="132"/>
      <c r="E258" s="132"/>
      <c r="F258" s="133"/>
      <c r="G258" s="133"/>
      <c r="H258" s="133"/>
      <c r="I258" s="105"/>
      <c r="J258" s="426"/>
      <c r="K258" s="105"/>
      <c r="L258" s="105"/>
      <c r="M258" s="105"/>
      <c r="N258" s="105"/>
      <c r="O258" s="105"/>
      <c r="P258" s="105"/>
      <c r="Q258" s="105"/>
    </row>
    <row r="259" spans="1:17" ht="15.75">
      <c r="A259" s="131"/>
      <c r="B259" s="132"/>
      <c r="C259" s="133"/>
      <c r="D259" s="132"/>
      <c r="E259" s="132"/>
      <c r="F259" s="133"/>
      <c r="G259" s="133"/>
      <c r="H259" s="133"/>
      <c r="I259" s="105"/>
      <c r="J259" s="426"/>
      <c r="K259" s="105"/>
      <c r="L259" s="105"/>
      <c r="M259" s="105"/>
      <c r="N259" s="105"/>
      <c r="O259" s="105"/>
      <c r="P259" s="105"/>
      <c r="Q259" s="105"/>
    </row>
    <row r="260" spans="1:17" ht="15.75">
      <c r="A260" s="131"/>
      <c r="B260" s="132"/>
      <c r="C260" s="133"/>
      <c r="D260" s="132"/>
      <c r="E260" s="132"/>
      <c r="F260" s="133"/>
      <c r="G260" s="133"/>
      <c r="H260" s="133"/>
      <c r="I260" s="105"/>
      <c r="J260" s="426"/>
      <c r="K260" s="105"/>
      <c r="L260" s="105"/>
      <c r="M260" s="105"/>
      <c r="N260" s="105"/>
      <c r="O260" s="105"/>
      <c r="P260" s="105"/>
      <c r="Q260" s="105"/>
    </row>
    <row r="261" spans="1:17" ht="15.75">
      <c r="A261" s="131"/>
      <c r="B261" s="132"/>
      <c r="C261" s="133"/>
      <c r="D261" s="132"/>
      <c r="E261" s="132"/>
      <c r="F261" s="133"/>
      <c r="G261" s="133"/>
      <c r="H261" s="133"/>
      <c r="I261" s="105"/>
      <c r="J261" s="426"/>
      <c r="K261" s="105"/>
      <c r="L261" s="105"/>
      <c r="M261" s="105"/>
      <c r="N261" s="105"/>
      <c r="O261" s="105"/>
      <c r="P261" s="105"/>
      <c r="Q261" s="105"/>
    </row>
    <row r="262" spans="1:17" ht="15.75">
      <c r="A262" s="131"/>
      <c r="B262" s="132"/>
      <c r="C262" s="133"/>
      <c r="D262" s="132"/>
      <c r="E262" s="132"/>
      <c r="F262" s="133"/>
      <c r="G262" s="133"/>
      <c r="H262" s="133"/>
      <c r="I262" s="105"/>
      <c r="J262" s="426"/>
      <c r="K262" s="105"/>
      <c r="L262" s="105"/>
      <c r="M262" s="105"/>
      <c r="N262" s="105"/>
      <c r="O262" s="105"/>
      <c r="P262" s="105"/>
      <c r="Q262" s="105"/>
    </row>
    <row r="263" spans="1:17" ht="15.75">
      <c r="A263" s="131"/>
      <c r="B263" s="132"/>
      <c r="C263" s="133"/>
      <c r="D263" s="132"/>
      <c r="E263" s="132"/>
      <c r="F263" s="133"/>
      <c r="G263" s="133"/>
      <c r="H263" s="133"/>
      <c r="I263" s="105"/>
      <c r="J263" s="426"/>
      <c r="K263" s="105"/>
      <c r="L263" s="105"/>
      <c r="M263" s="105"/>
      <c r="N263" s="105"/>
      <c r="O263" s="105"/>
      <c r="P263" s="105"/>
      <c r="Q263" s="105"/>
    </row>
    <row r="264" spans="1:17" ht="15.75">
      <c r="A264" s="131"/>
      <c r="B264" s="132"/>
      <c r="C264" s="133"/>
      <c r="D264" s="132"/>
      <c r="E264" s="132"/>
      <c r="F264" s="133"/>
      <c r="G264" s="133"/>
      <c r="H264" s="133"/>
      <c r="I264" s="105"/>
      <c r="J264" s="426"/>
      <c r="K264" s="105"/>
      <c r="L264" s="105"/>
      <c r="M264" s="105"/>
      <c r="N264" s="105"/>
      <c r="O264" s="105"/>
      <c r="P264" s="105"/>
      <c r="Q264" s="105"/>
    </row>
    <row r="265" spans="1:17" ht="15.75">
      <c r="A265" s="131"/>
      <c r="B265" s="132"/>
      <c r="C265" s="133"/>
      <c r="D265" s="132"/>
      <c r="E265" s="132"/>
      <c r="F265" s="133"/>
      <c r="G265" s="133"/>
      <c r="H265" s="133"/>
      <c r="I265" s="105"/>
      <c r="J265" s="426"/>
      <c r="K265" s="105"/>
      <c r="L265" s="105"/>
      <c r="M265" s="105"/>
      <c r="N265" s="105"/>
      <c r="O265" s="105"/>
      <c r="P265" s="105"/>
      <c r="Q265" s="105"/>
    </row>
    <row r="266" spans="1:17" ht="15.75">
      <c r="A266" s="131"/>
      <c r="B266" s="132"/>
      <c r="C266" s="133"/>
      <c r="D266" s="132"/>
      <c r="E266" s="132"/>
      <c r="F266" s="133"/>
      <c r="G266" s="133"/>
      <c r="H266" s="133"/>
      <c r="I266" s="105"/>
      <c r="J266" s="426"/>
      <c r="K266" s="105"/>
      <c r="L266" s="105"/>
      <c r="M266" s="105"/>
      <c r="N266" s="105"/>
      <c r="O266" s="105"/>
      <c r="P266" s="105"/>
      <c r="Q266" s="105"/>
    </row>
    <row r="267" spans="1:17" ht="15.75">
      <c r="A267" s="131"/>
      <c r="B267" s="132"/>
      <c r="C267" s="133"/>
      <c r="D267" s="132"/>
      <c r="E267" s="132"/>
      <c r="F267" s="133"/>
      <c r="G267" s="133"/>
      <c r="H267" s="133"/>
      <c r="I267" s="105"/>
      <c r="J267" s="426"/>
      <c r="K267" s="105"/>
      <c r="L267" s="105"/>
      <c r="M267" s="105"/>
      <c r="N267" s="105"/>
      <c r="O267" s="105"/>
      <c r="P267" s="105"/>
      <c r="Q267" s="105"/>
    </row>
    <row r="268" spans="1:17" ht="15.75">
      <c r="A268" s="131"/>
      <c r="B268" s="132"/>
      <c r="C268" s="133"/>
      <c r="D268" s="132"/>
      <c r="E268" s="132"/>
      <c r="F268" s="133"/>
      <c r="G268" s="133"/>
      <c r="H268" s="133"/>
      <c r="I268" s="105"/>
      <c r="J268" s="426"/>
      <c r="K268" s="105"/>
      <c r="L268" s="105"/>
      <c r="M268" s="105"/>
      <c r="N268" s="105"/>
      <c r="O268" s="105"/>
      <c r="P268" s="105"/>
      <c r="Q268" s="105"/>
    </row>
    <row r="269" spans="1:17" ht="15.75">
      <c r="A269" s="131"/>
      <c r="B269" s="132"/>
      <c r="C269" s="133"/>
      <c r="D269" s="132"/>
      <c r="E269" s="132"/>
      <c r="F269" s="133"/>
      <c r="G269" s="133"/>
      <c r="H269" s="133"/>
      <c r="I269" s="105"/>
      <c r="J269" s="426"/>
      <c r="K269" s="105"/>
      <c r="L269" s="105"/>
      <c r="M269" s="105"/>
      <c r="N269" s="105"/>
      <c r="O269" s="105"/>
      <c r="P269" s="105"/>
      <c r="Q269" s="105"/>
    </row>
    <row r="270" spans="1:17" ht="15.75">
      <c r="A270" s="131"/>
      <c r="B270" s="132"/>
      <c r="C270" s="133"/>
      <c r="D270" s="132"/>
      <c r="E270" s="132"/>
      <c r="F270" s="133"/>
      <c r="G270" s="133"/>
      <c r="H270" s="133"/>
      <c r="I270" s="105"/>
      <c r="J270" s="426"/>
      <c r="K270" s="105"/>
      <c r="L270" s="105"/>
      <c r="M270" s="105"/>
      <c r="N270" s="105"/>
      <c r="O270" s="105"/>
      <c r="P270" s="105"/>
      <c r="Q270" s="105"/>
    </row>
    <row r="271" spans="1:17" ht="15.75">
      <c r="A271" s="131"/>
      <c r="B271" s="132"/>
      <c r="C271" s="133"/>
      <c r="D271" s="132"/>
      <c r="E271" s="132"/>
      <c r="F271" s="133"/>
      <c r="G271" s="133"/>
      <c r="H271" s="133"/>
      <c r="I271" s="105"/>
      <c r="J271" s="426"/>
      <c r="K271" s="105"/>
      <c r="L271" s="105"/>
      <c r="M271" s="105"/>
      <c r="N271" s="105"/>
      <c r="O271" s="105"/>
      <c r="P271" s="105"/>
      <c r="Q271" s="105"/>
    </row>
    <row r="272" spans="1:17" ht="15.75">
      <c r="A272" s="131"/>
      <c r="B272" s="132"/>
      <c r="C272" s="133"/>
      <c r="D272" s="132"/>
      <c r="E272" s="132"/>
      <c r="F272" s="133"/>
      <c r="G272" s="133"/>
      <c r="H272" s="133"/>
      <c r="I272" s="105"/>
      <c r="J272" s="426"/>
      <c r="K272" s="105"/>
      <c r="L272" s="105"/>
      <c r="M272" s="105"/>
      <c r="N272" s="105"/>
      <c r="O272" s="105"/>
      <c r="P272" s="105"/>
      <c r="Q272" s="105"/>
    </row>
    <row r="273" spans="1:17" ht="15.75">
      <c r="A273" s="131"/>
      <c r="B273" s="132"/>
      <c r="C273" s="133"/>
      <c r="D273" s="132"/>
      <c r="E273" s="132"/>
      <c r="F273" s="133"/>
      <c r="G273" s="133"/>
      <c r="H273" s="133"/>
      <c r="I273" s="105"/>
      <c r="J273" s="426"/>
      <c r="K273" s="105"/>
      <c r="L273" s="105"/>
      <c r="M273" s="105"/>
      <c r="N273" s="105"/>
      <c r="O273" s="105"/>
      <c r="P273" s="105"/>
      <c r="Q273" s="105"/>
    </row>
    <row r="274" spans="1:17" ht="15.75">
      <c r="A274" s="131"/>
      <c r="B274" s="132"/>
      <c r="C274" s="133"/>
      <c r="D274" s="132"/>
      <c r="E274" s="132"/>
      <c r="F274" s="133"/>
      <c r="G274" s="133"/>
      <c r="H274" s="133"/>
      <c r="I274" s="105"/>
      <c r="J274" s="426"/>
      <c r="K274" s="105"/>
      <c r="L274" s="105"/>
      <c r="M274" s="105"/>
      <c r="N274" s="105"/>
      <c r="O274" s="105"/>
      <c r="P274" s="105"/>
      <c r="Q274" s="105"/>
    </row>
    <row r="275" spans="1:17" ht="15.75">
      <c r="A275" s="131"/>
      <c r="B275" s="132"/>
      <c r="C275" s="133"/>
      <c r="D275" s="132"/>
      <c r="E275" s="132"/>
      <c r="F275" s="133"/>
      <c r="G275" s="133"/>
      <c r="H275" s="133"/>
      <c r="I275" s="105"/>
      <c r="J275" s="426"/>
      <c r="K275" s="105"/>
      <c r="L275" s="105"/>
      <c r="M275" s="105"/>
      <c r="N275" s="105"/>
      <c r="O275" s="105"/>
      <c r="P275" s="105"/>
      <c r="Q275" s="105"/>
    </row>
    <row r="276" spans="1:17" ht="15.75">
      <c r="A276" s="131"/>
      <c r="B276" s="132"/>
      <c r="C276" s="133"/>
      <c r="D276" s="132"/>
      <c r="E276" s="132"/>
      <c r="F276" s="133"/>
      <c r="G276" s="133"/>
      <c r="H276" s="133"/>
      <c r="I276" s="105"/>
      <c r="J276" s="426"/>
      <c r="K276" s="105"/>
      <c r="L276" s="105"/>
      <c r="M276" s="105"/>
      <c r="N276" s="105"/>
      <c r="O276" s="105"/>
      <c r="P276" s="105"/>
      <c r="Q276" s="105"/>
    </row>
    <row r="277" spans="1:17" ht="15.75">
      <c r="A277" s="131"/>
      <c r="B277" s="132"/>
      <c r="C277" s="133"/>
      <c r="D277" s="132"/>
      <c r="E277" s="132"/>
      <c r="F277" s="133"/>
      <c r="G277" s="133"/>
      <c r="H277" s="133"/>
      <c r="I277" s="105"/>
      <c r="J277" s="426"/>
      <c r="K277" s="105"/>
      <c r="L277" s="105"/>
      <c r="M277" s="105"/>
      <c r="N277" s="105"/>
      <c r="O277" s="105"/>
      <c r="P277" s="105"/>
      <c r="Q277" s="105"/>
    </row>
    <row r="278" spans="1:17" ht="15.75">
      <c r="A278" s="131"/>
      <c r="B278" s="132"/>
      <c r="C278" s="133"/>
      <c r="D278" s="132"/>
      <c r="E278" s="132"/>
      <c r="F278" s="133"/>
      <c r="G278" s="133"/>
      <c r="H278" s="133"/>
      <c r="I278" s="105"/>
      <c r="J278" s="426"/>
      <c r="K278" s="105"/>
      <c r="L278" s="105"/>
      <c r="M278" s="105"/>
      <c r="N278" s="105"/>
      <c r="O278" s="105"/>
      <c r="P278" s="105"/>
      <c r="Q278" s="105"/>
    </row>
    <row r="279" spans="1:17" ht="15.75">
      <c r="A279" s="131"/>
      <c r="B279" s="132"/>
      <c r="C279" s="133"/>
      <c r="D279" s="132"/>
      <c r="E279" s="132"/>
      <c r="F279" s="133"/>
      <c r="G279" s="133"/>
      <c r="H279" s="133"/>
      <c r="I279" s="105"/>
      <c r="J279" s="426"/>
      <c r="K279" s="105"/>
      <c r="L279" s="105"/>
      <c r="M279" s="105"/>
      <c r="N279" s="105"/>
      <c r="O279" s="105"/>
      <c r="P279" s="105"/>
      <c r="Q279" s="105"/>
    </row>
    <row r="280" spans="1:17" ht="15.75">
      <c r="A280" s="131"/>
      <c r="B280" s="132"/>
      <c r="C280" s="133"/>
      <c r="D280" s="132"/>
      <c r="E280" s="132"/>
      <c r="F280" s="133"/>
      <c r="G280" s="133"/>
      <c r="H280" s="133"/>
      <c r="I280" s="105"/>
      <c r="J280" s="426"/>
      <c r="K280" s="105"/>
      <c r="L280" s="105"/>
      <c r="M280" s="105"/>
      <c r="N280" s="105"/>
      <c r="O280" s="105"/>
      <c r="P280" s="105"/>
      <c r="Q280" s="105"/>
    </row>
    <row r="281" spans="1:17" ht="15.75">
      <c r="A281" s="131"/>
      <c r="B281" s="132"/>
      <c r="C281" s="133"/>
      <c r="D281" s="132"/>
      <c r="E281" s="132"/>
      <c r="F281" s="133"/>
      <c r="G281" s="133"/>
      <c r="H281" s="133"/>
      <c r="I281" s="105"/>
      <c r="J281" s="426"/>
      <c r="K281" s="105"/>
      <c r="L281" s="105"/>
      <c r="M281" s="105"/>
      <c r="N281" s="105"/>
      <c r="O281" s="105"/>
      <c r="P281" s="105"/>
      <c r="Q281" s="105"/>
    </row>
    <row r="282" spans="1:17" ht="15.75">
      <c r="A282" s="131"/>
      <c r="B282" s="132"/>
      <c r="C282" s="133"/>
      <c r="D282" s="132"/>
      <c r="E282" s="132"/>
      <c r="F282" s="133"/>
      <c r="G282" s="133"/>
      <c r="H282" s="133"/>
      <c r="I282" s="105"/>
      <c r="J282" s="426"/>
      <c r="K282" s="105"/>
      <c r="L282" s="105"/>
      <c r="M282" s="105"/>
      <c r="N282" s="105"/>
      <c r="O282" s="105"/>
      <c r="P282" s="105"/>
      <c r="Q282" s="105"/>
    </row>
    <row r="283" spans="1:17" ht="15.75">
      <c r="A283" s="131"/>
      <c r="B283" s="132"/>
      <c r="C283" s="133"/>
      <c r="D283" s="132"/>
      <c r="E283" s="132"/>
      <c r="F283" s="133"/>
      <c r="G283" s="133"/>
      <c r="H283" s="133"/>
      <c r="I283" s="105"/>
      <c r="J283" s="426"/>
      <c r="K283" s="105"/>
      <c r="L283" s="105"/>
      <c r="M283" s="105"/>
      <c r="N283" s="105"/>
      <c r="O283" s="105"/>
      <c r="P283" s="105"/>
      <c r="Q283" s="105"/>
    </row>
    <row r="284" spans="1:17" ht="15.75">
      <c r="A284" s="131"/>
      <c r="B284" s="132"/>
      <c r="C284" s="133"/>
      <c r="D284" s="132"/>
      <c r="E284" s="132"/>
      <c r="F284" s="133"/>
      <c r="G284" s="133"/>
      <c r="H284" s="133"/>
      <c r="I284" s="105"/>
      <c r="J284" s="426"/>
      <c r="K284" s="105"/>
      <c r="L284" s="105"/>
      <c r="M284" s="105"/>
      <c r="N284" s="105"/>
      <c r="O284" s="105"/>
      <c r="P284" s="105"/>
      <c r="Q284" s="105"/>
    </row>
    <row r="285" spans="1:17" ht="15.75">
      <c r="A285" s="131"/>
      <c r="B285" s="132"/>
      <c r="C285" s="133"/>
      <c r="D285" s="132"/>
      <c r="E285" s="132"/>
      <c r="F285" s="133"/>
      <c r="G285" s="133"/>
      <c r="H285" s="133"/>
      <c r="I285" s="105"/>
      <c r="J285" s="426"/>
      <c r="K285" s="105"/>
      <c r="L285" s="105"/>
      <c r="M285" s="105"/>
      <c r="N285" s="105"/>
      <c r="O285" s="105"/>
      <c r="P285" s="105"/>
      <c r="Q285" s="105"/>
    </row>
    <row r="286" spans="1:17" ht="15.75">
      <c r="A286" s="131"/>
      <c r="B286" s="132"/>
      <c r="C286" s="133"/>
      <c r="D286" s="132"/>
      <c r="E286" s="132"/>
      <c r="F286" s="133"/>
      <c r="G286" s="133"/>
      <c r="H286" s="133"/>
      <c r="I286" s="105"/>
      <c r="J286" s="426"/>
      <c r="K286" s="105"/>
      <c r="L286" s="105"/>
      <c r="M286" s="105"/>
      <c r="N286" s="105"/>
      <c r="O286" s="105"/>
      <c r="P286" s="105"/>
      <c r="Q286" s="105"/>
    </row>
    <row r="287" spans="1:17" ht="15.75">
      <c r="A287" s="131"/>
      <c r="B287" s="132"/>
      <c r="C287" s="133"/>
      <c r="D287" s="132"/>
      <c r="E287" s="132"/>
      <c r="F287" s="133"/>
      <c r="G287" s="133"/>
      <c r="H287" s="133"/>
      <c r="I287" s="105"/>
      <c r="J287" s="426"/>
      <c r="K287" s="105"/>
      <c r="L287" s="105"/>
      <c r="M287" s="105"/>
      <c r="N287" s="105"/>
      <c r="O287" s="105"/>
      <c r="P287" s="105"/>
      <c r="Q287" s="105"/>
    </row>
    <row r="288" spans="1:17" ht="15.75">
      <c r="A288" s="131"/>
      <c r="B288" s="132"/>
      <c r="C288" s="133"/>
      <c r="D288" s="132"/>
      <c r="E288" s="132"/>
      <c r="F288" s="133"/>
      <c r="G288" s="133"/>
      <c r="H288" s="133"/>
      <c r="I288" s="105"/>
      <c r="J288" s="426"/>
      <c r="K288" s="105"/>
      <c r="L288" s="105"/>
      <c r="M288" s="105"/>
      <c r="N288" s="105"/>
      <c r="O288" s="105"/>
      <c r="P288" s="105"/>
      <c r="Q288" s="105"/>
    </row>
    <row r="289" spans="1:17" ht="15.75">
      <c r="A289" s="131"/>
      <c r="B289" s="132"/>
      <c r="C289" s="133"/>
      <c r="D289" s="132"/>
      <c r="E289" s="132"/>
      <c r="F289" s="133"/>
      <c r="G289" s="133"/>
      <c r="H289" s="133"/>
      <c r="I289" s="105"/>
      <c r="J289" s="426"/>
      <c r="K289" s="105"/>
      <c r="L289" s="105"/>
      <c r="M289" s="105"/>
      <c r="N289" s="105"/>
      <c r="O289" s="105"/>
      <c r="P289" s="105"/>
      <c r="Q289" s="105"/>
    </row>
    <row r="290" spans="1:17" ht="15.75">
      <c r="A290" s="131"/>
      <c r="B290" s="132"/>
      <c r="C290" s="133"/>
      <c r="D290" s="132"/>
      <c r="E290" s="132"/>
      <c r="F290" s="133"/>
      <c r="G290" s="133"/>
      <c r="H290" s="133"/>
      <c r="I290" s="105"/>
      <c r="J290" s="426"/>
      <c r="K290" s="105"/>
      <c r="L290" s="105"/>
      <c r="M290" s="105"/>
      <c r="N290" s="105"/>
      <c r="O290" s="105"/>
      <c r="P290" s="105"/>
      <c r="Q290" s="105"/>
    </row>
    <row r="291" spans="1:17" ht="15.75">
      <c r="A291" s="131"/>
      <c r="B291" s="132"/>
      <c r="C291" s="133"/>
      <c r="D291" s="132"/>
      <c r="E291" s="132"/>
      <c r="F291" s="133"/>
      <c r="G291" s="133"/>
      <c r="H291" s="133"/>
      <c r="I291" s="105"/>
      <c r="J291" s="426"/>
      <c r="K291" s="105"/>
      <c r="L291" s="105"/>
      <c r="M291" s="105"/>
      <c r="N291" s="105"/>
      <c r="O291" s="105"/>
      <c r="P291" s="105"/>
      <c r="Q291" s="105"/>
    </row>
    <row r="292" spans="1:17" ht="15.75">
      <c r="A292" s="131"/>
      <c r="B292" s="132"/>
      <c r="C292" s="133"/>
      <c r="D292" s="132"/>
      <c r="E292" s="132"/>
      <c r="F292" s="133"/>
      <c r="G292" s="133"/>
      <c r="H292" s="133"/>
      <c r="I292" s="105"/>
      <c r="J292" s="426"/>
      <c r="K292" s="105"/>
      <c r="L292" s="105"/>
      <c r="M292" s="105"/>
      <c r="N292" s="105"/>
      <c r="O292" s="105"/>
      <c r="P292" s="105"/>
      <c r="Q292" s="105"/>
    </row>
    <row r="293" spans="1:17" ht="15.75">
      <c r="A293" s="131"/>
      <c r="B293" s="132"/>
      <c r="C293" s="133"/>
      <c r="D293" s="132"/>
      <c r="E293" s="132"/>
      <c r="F293" s="133"/>
      <c r="G293" s="133"/>
      <c r="H293" s="133"/>
      <c r="I293" s="105"/>
      <c r="J293" s="426"/>
      <c r="K293" s="105"/>
      <c r="L293" s="105"/>
      <c r="M293" s="105"/>
      <c r="N293" s="105"/>
      <c r="O293" s="105"/>
      <c r="P293" s="105"/>
      <c r="Q293" s="105"/>
    </row>
    <row r="294" spans="1:17" ht="15.75">
      <c r="A294" s="131"/>
      <c r="B294" s="132"/>
      <c r="C294" s="133"/>
      <c r="D294" s="132"/>
      <c r="E294" s="132"/>
      <c r="F294" s="133"/>
      <c r="G294" s="133"/>
      <c r="H294" s="133"/>
      <c r="I294" s="105"/>
      <c r="J294" s="426"/>
      <c r="K294" s="105"/>
      <c r="L294" s="105"/>
      <c r="M294" s="105"/>
      <c r="N294" s="105"/>
      <c r="O294" s="105"/>
      <c r="P294" s="105"/>
      <c r="Q294" s="105"/>
    </row>
    <row r="295" spans="1:17" ht="15.75">
      <c r="A295" s="131"/>
      <c r="B295" s="132"/>
      <c r="C295" s="133"/>
      <c r="D295" s="132"/>
      <c r="E295" s="132"/>
      <c r="F295" s="133"/>
      <c r="G295" s="133"/>
      <c r="H295" s="133"/>
      <c r="I295" s="105"/>
      <c r="J295" s="426"/>
      <c r="K295" s="105"/>
      <c r="L295" s="105"/>
      <c r="M295" s="105"/>
      <c r="N295" s="105"/>
      <c r="O295" s="105"/>
      <c r="P295" s="105"/>
      <c r="Q295" s="105"/>
    </row>
    <row r="296" spans="1:17" ht="15.75">
      <c r="A296" s="131"/>
      <c r="B296" s="132"/>
      <c r="C296" s="133"/>
      <c r="D296" s="132"/>
      <c r="E296" s="132"/>
      <c r="F296" s="133"/>
      <c r="G296" s="133"/>
      <c r="H296" s="133"/>
      <c r="I296" s="105"/>
      <c r="J296" s="426"/>
      <c r="K296" s="105"/>
      <c r="L296" s="105"/>
      <c r="M296" s="105"/>
      <c r="N296" s="105"/>
      <c r="O296" s="105"/>
      <c r="P296" s="105"/>
      <c r="Q296" s="105"/>
    </row>
    <row r="297" spans="1:17" ht="15.75">
      <c r="A297" s="131"/>
      <c r="B297" s="132"/>
      <c r="C297" s="133"/>
      <c r="D297" s="132"/>
      <c r="E297" s="132"/>
      <c r="F297" s="133"/>
      <c r="G297" s="133"/>
      <c r="H297" s="133"/>
      <c r="I297" s="105"/>
      <c r="J297" s="426"/>
      <c r="K297" s="105"/>
      <c r="L297" s="105"/>
      <c r="M297" s="105"/>
      <c r="N297" s="105"/>
      <c r="O297" s="105"/>
      <c r="P297" s="105"/>
      <c r="Q297" s="105"/>
    </row>
    <row r="298" spans="1:17" ht="15.75">
      <c r="A298" s="131"/>
      <c r="B298" s="132"/>
      <c r="C298" s="133"/>
      <c r="D298" s="132"/>
      <c r="E298" s="132"/>
      <c r="F298" s="133"/>
      <c r="G298" s="133"/>
      <c r="H298" s="133"/>
      <c r="I298" s="105"/>
      <c r="J298" s="426"/>
      <c r="K298" s="105"/>
      <c r="L298" s="105"/>
      <c r="M298" s="105"/>
      <c r="N298" s="105"/>
      <c r="O298" s="105"/>
      <c r="P298" s="105"/>
      <c r="Q298" s="105"/>
    </row>
    <row r="299" spans="1:17" ht="15.75">
      <c r="A299" s="131"/>
      <c r="B299" s="132"/>
      <c r="C299" s="133"/>
      <c r="D299" s="132"/>
      <c r="E299" s="132"/>
      <c r="F299" s="133"/>
      <c r="G299" s="133"/>
      <c r="H299" s="133"/>
      <c r="I299" s="105"/>
      <c r="J299" s="426"/>
      <c r="K299" s="105"/>
      <c r="L299" s="105"/>
      <c r="M299" s="105"/>
      <c r="N299" s="105"/>
      <c r="O299" s="105"/>
      <c r="P299" s="105"/>
      <c r="Q299" s="105"/>
    </row>
    <row r="300" spans="1:17" ht="15.75">
      <c r="A300" s="131"/>
      <c r="B300" s="132"/>
      <c r="C300" s="133"/>
      <c r="D300" s="132"/>
      <c r="E300" s="132"/>
      <c r="F300" s="133"/>
      <c r="G300" s="133"/>
      <c r="H300" s="133"/>
      <c r="I300" s="105"/>
      <c r="J300" s="426"/>
      <c r="K300" s="105"/>
      <c r="L300" s="105"/>
      <c r="M300" s="105"/>
      <c r="N300" s="105"/>
      <c r="O300" s="105"/>
      <c r="P300" s="105"/>
      <c r="Q300" s="105"/>
    </row>
    <row r="301" spans="1:17" ht="15.75">
      <c r="A301" s="131"/>
      <c r="B301" s="132"/>
      <c r="C301" s="133"/>
      <c r="D301" s="132"/>
      <c r="E301" s="132"/>
      <c r="F301" s="133"/>
      <c r="G301" s="133"/>
      <c r="H301" s="133"/>
      <c r="I301" s="105"/>
      <c r="J301" s="426"/>
      <c r="K301" s="105"/>
      <c r="L301" s="105"/>
      <c r="M301" s="105"/>
      <c r="N301" s="105"/>
      <c r="O301" s="105"/>
      <c r="P301" s="105"/>
      <c r="Q301" s="105"/>
    </row>
    <row r="302" spans="1:17" ht="15.75">
      <c r="A302" s="131"/>
      <c r="B302" s="132"/>
      <c r="C302" s="133"/>
      <c r="D302" s="132"/>
      <c r="E302" s="132"/>
      <c r="F302" s="133"/>
      <c r="G302" s="133"/>
      <c r="H302" s="133"/>
      <c r="I302" s="105"/>
      <c r="J302" s="426"/>
      <c r="K302" s="105"/>
      <c r="L302" s="105"/>
      <c r="M302" s="105"/>
      <c r="N302" s="105"/>
      <c r="O302" s="105"/>
      <c r="P302" s="105"/>
      <c r="Q302" s="105"/>
    </row>
    <row r="303" spans="1:17" ht="15.75">
      <c r="A303" s="131"/>
      <c r="B303" s="132"/>
      <c r="C303" s="133"/>
      <c r="D303" s="132"/>
      <c r="E303" s="132"/>
      <c r="F303" s="133"/>
      <c r="G303" s="133"/>
      <c r="H303" s="133"/>
      <c r="I303" s="105"/>
      <c r="J303" s="426"/>
      <c r="K303" s="105"/>
      <c r="L303" s="105"/>
      <c r="M303" s="105"/>
      <c r="N303" s="105"/>
      <c r="O303" s="105"/>
      <c r="P303" s="105"/>
      <c r="Q303" s="105"/>
    </row>
    <row r="304" spans="1:17" ht="15.75">
      <c r="A304" s="131"/>
      <c r="B304" s="132"/>
      <c r="C304" s="133"/>
      <c r="D304" s="132"/>
      <c r="E304" s="132"/>
      <c r="F304" s="133"/>
      <c r="G304" s="133"/>
      <c r="H304" s="133"/>
      <c r="I304" s="105"/>
      <c r="J304" s="426"/>
      <c r="K304" s="105"/>
      <c r="L304" s="105"/>
      <c r="M304" s="105"/>
      <c r="N304" s="105"/>
      <c r="O304" s="105"/>
      <c r="P304" s="105"/>
      <c r="Q304" s="105"/>
    </row>
    <row r="305" spans="1:17" ht="15.75">
      <c r="A305" s="131"/>
      <c r="B305" s="132"/>
      <c r="C305" s="133"/>
      <c r="D305" s="132"/>
      <c r="E305" s="132"/>
      <c r="F305" s="133"/>
      <c r="G305" s="133"/>
      <c r="H305" s="133"/>
      <c r="I305" s="105"/>
      <c r="J305" s="426"/>
      <c r="K305" s="105"/>
      <c r="L305" s="105"/>
      <c r="M305" s="105"/>
      <c r="N305" s="105"/>
      <c r="O305" s="105"/>
      <c r="P305" s="105"/>
      <c r="Q305" s="105"/>
    </row>
    <row r="306" spans="1:17" ht="15.75">
      <c r="A306" s="131"/>
      <c r="B306" s="132"/>
      <c r="C306" s="133"/>
      <c r="D306" s="132"/>
      <c r="E306" s="132"/>
      <c r="F306" s="133"/>
      <c r="G306" s="133"/>
      <c r="H306" s="133"/>
      <c r="I306" s="105"/>
      <c r="J306" s="426"/>
      <c r="K306" s="105"/>
      <c r="L306" s="105"/>
      <c r="M306" s="105"/>
      <c r="N306" s="105"/>
      <c r="O306" s="105"/>
      <c r="P306" s="105"/>
      <c r="Q306" s="105"/>
    </row>
    <row r="307" spans="1:17" ht="15.75">
      <c r="A307" s="131"/>
      <c r="B307" s="132"/>
      <c r="C307" s="133"/>
      <c r="D307" s="132"/>
      <c r="E307" s="132"/>
      <c r="F307" s="133"/>
      <c r="G307" s="133"/>
      <c r="H307" s="133"/>
      <c r="I307" s="105"/>
      <c r="J307" s="426"/>
      <c r="K307" s="105"/>
      <c r="L307" s="105"/>
      <c r="M307" s="105"/>
      <c r="N307" s="105"/>
      <c r="O307" s="105"/>
      <c r="P307" s="105"/>
      <c r="Q307" s="105"/>
    </row>
    <row r="308" spans="1:17" ht="15.75">
      <c r="A308" s="131"/>
      <c r="B308" s="132"/>
      <c r="C308" s="133"/>
      <c r="D308" s="132"/>
      <c r="E308" s="132"/>
      <c r="F308" s="133"/>
      <c r="G308" s="133"/>
      <c r="H308" s="133"/>
      <c r="I308" s="105"/>
      <c r="J308" s="426"/>
      <c r="K308" s="105"/>
      <c r="L308" s="105"/>
      <c r="M308" s="105"/>
      <c r="N308" s="105"/>
      <c r="O308" s="105"/>
      <c r="P308" s="105"/>
      <c r="Q308" s="105"/>
    </row>
    <row r="309" spans="1:17" ht="15.75">
      <c r="A309" s="131"/>
      <c r="B309" s="132"/>
      <c r="C309" s="133"/>
      <c r="D309" s="132"/>
      <c r="E309" s="132"/>
      <c r="F309" s="133"/>
      <c r="G309" s="133"/>
      <c r="H309" s="133"/>
      <c r="I309" s="105"/>
      <c r="J309" s="426"/>
      <c r="K309" s="105"/>
      <c r="L309" s="105"/>
      <c r="M309" s="105"/>
      <c r="N309" s="105"/>
      <c r="O309" s="105"/>
      <c r="P309" s="105"/>
      <c r="Q309" s="105"/>
    </row>
    <row r="310" spans="1:17" ht="15.75">
      <c r="A310" s="131"/>
      <c r="B310" s="132"/>
      <c r="C310" s="133"/>
      <c r="D310" s="132"/>
      <c r="E310" s="132"/>
      <c r="F310" s="133"/>
      <c r="G310" s="133"/>
      <c r="H310" s="133"/>
      <c r="I310" s="105"/>
      <c r="J310" s="426"/>
      <c r="K310" s="105"/>
      <c r="L310" s="105"/>
      <c r="M310" s="105"/>
      <c r="N310" s="105"/>
      <c r="O310" s="105"/>
      <c r="P310" s="105"/>
      <c r="Q310" s="105"/>
    </row>
    <row r="311" spans="1:17" ht="15.75">
      <c r="A311" s="131"/>
      <c r="B311" s="132"/>
      <c r="C311" s="133"/>
      <c r="D311" s="132"/>
      <c r="E311" s="132"/>
      <c r="F311" s="133"/>
      <c r="G311" s="133"/>
      <c r="H311" s="133"/>
      <c r="I311" s="105"/>
      <c r="J311" s="426"/>
      <c r="K311" s="105"/>
      <c r="L311" s="105"/>
      <c r="M311" s="105"/>
      <c r="N311" s="105"/>
      <c r="O311" s="105"/>
      <c r="P311" s="105"/>
      <c r="Q311" s="105"/>
    </row>
    <row r="312" spans="1:17" ht="15.75">
      <c r="A312" s="131"/>
      <c r="B312" s="132"/>
      <c r="C312" s="133"/>
      <c r="D312" s="132"/>
      <c r="E312" s="132"/>
      <c r="F312" s="133"/>
      <c r="G312" s="133"/>
      <c r="H312" s="133"/>
      <c r="I312" s="105"/>
      <c r="J312" s="426"/>
      <c r="K312" s="105"/>
      <c r="L312" s="105"/>
      <c r="M312" s="105"/>
      <c r="N312" s="105"/>
      <c r="O312" s="105"/>
      <c r="P312" s="105"/>
      <c r="Q312" s="105"/>
    </row>
    <row r="313" spans="1:17" ht="15.75">
      <c r="A313" s="131"/>
      <c r="B313" s="132"/>
      <c r="C313" s="133"/>
      <c r="D313" s="132"/>
      <c r="E313" s="132"/>
      <c r="F313" s="133"/>
      <c r="G313" s="133"/>
      <c r="H313" s="133"/>
      <c r="I313" s="105"/>
      <c r="J313" s="426"/>
      <c r="K313" s="105"/>
      <c r="L313" s="105"/>
      <c r="M313" s="105"/>
      <c r="N313" s="105"/>
      <c r="O313" s="105"/>
      <c r="P313" s="105"/>
      <c r="Q313" s="105"/>
    </row>
    <row r="314" spans="1:17" ht="15.75">
      <c r="A314" s="131"/>
      <c r="B314" s="132"/>
      <c r="C314" s="133"/>
      <c r="D314" s="132"/>
      <c r="E314" s="132"/>
      <c r="F314" s="133"/>
      <c r="G314" s="133"/>
      <c r="H314" s="133"/>
      <c r="I314" s="105"/>
      <c r="J314" s="426"/>
      <c r="K314" s="105"/>
      <c r="L314" s="105"/>
      <c r="M314" s="105"/>
      <c r="N314" s="105"/>
      <c r="O314" s="105"/>
      <c r="P314" s="105"/>
      <c r="Q314" s="105"/>
    </row>
    <row r="315" spans="1:17" ht="15.75">
      <c r="A315" s="131"/>
      <c r="B315" s="132"/>
      <c r="C315" s="133"/>
      <c r="D315" s="132"/>
      <c r="E315" s="132"/>
      <c r="F315" s="133"/>
      <c r="G315" s="133"/>
      <c r="H315" s="133"/>
      <c r="I315" s="105"/>
      <c r="J315" s="426"/>
      <c r="K315" s="105"/>
      <c r="L315" s="105"/>
      <c r="M315" s="105"/>
      <c r="N315" s="105"/>
      <c r="O315" s="105"/>
      <c r="P315" s="105"/>
      <c r="Q315" s="105"/>
    </row>
    <row r="316" spans="1:17" ht="15.75">
      <c r="A316" s="131"/>
      <c r="B316" s="132"/>
      <c r="C316" s="133"/>
      <c r="D316" s="132"/>
      <c r="E316" s="132"/>
      <c r="F316" s="133"/>
      <c r="G316" s="133"/>
      <c r="H316" s="133"/>
      <c r="I316" s="105"/>
      <c r="J316" s="426"/>
      <c r="K316" s="105"/>
      <c r="L316" s="105"/>
      <c r="M316" s="105"/>
      <c r="N316" s="105"/>
      <c r="O316" s="105"/>
      <c r="P316" s="105"/>
      <c r="Q316" s="105"/>
    </row>
    <row r="317" spans="1:17" ht="15.75">
      <c r="A317" s="131"/>
      <c r="B317" s="132"/>
      <c r="C317" s="133"/>
      <c r="D317" s="132"/>
      <c r="E317" s="132"/>
      <c r="F317" s="133"/>
      <c r="G317" s="133"/>
      <c r="H317" s="133"/>
      <c r="I317" s="105"/>
      <c r="J317" s="426"/>
      <c r="K317" s="105"/>
      <c r="L317" s="105"/>
      <c r="M317" s="105"/>
      <c r="N317" s="105"/>
      <c r="O317" s="105"/>
      <c r="P317" s="105"/>
      <c r="Q317" s="105"/>
    </row>
    <row r="318" spans="1:17" ht="15.75">
      <c r="A318" s="131"/>
      <c r="B318" s="132"/>
      <c r="C318" s="133"/>
      <c r="D318" s="132"/>
      <c r="E318" s="132"/>
      <c r="F318" s="133"/>
      <c r="G318" s="133"/>
      <c r="H318" s="133"/>
      <c r="I318" s="105"/>
      <c r="J318" s="426"/>
      <c r="K318" s="105"/>
      <c r="L318" s="105"/>
      <c r="M318" s="105"/>
      <c r="N318" s="105"/>
      <c r="O318" s="105"/>
      <c r="P318" s="105"/>
      <c r="Q318" s="105"/>
    </row>
    <row r="319" spans="1:17" ht="15.75">
      <c r="A319" s="131"/>
      <c r="B319" s="132"/>
      <c r="C319" s="133"/>
      <c r="D319" s="132"/>
      <c r="E319" s="132"/>
      <c r="F319" s="133"/>
      <c r="G319" s="133"/>
      <c r="H319" s="133"/>
      <c r="I319" s="105"/>
      <c r="J319" s="426"/>
      <c r="K319" s="105"/>
      <c r="L319" s="105"/>
      <c r="M319" s="105"/>
      <c r="N319" s="105"/>
      <c r="O319" s="105"/>
      <c r="P319" s="105"/>
      <c r="Q319" s="105"/>
    </row>
    <row r="320" spans="1:17" ht="15.75">
      <c r="A320" s="131"/>
      <c r="B320" s="132"/>
      <c r="C320" s="133"/>
      <c r="D320" s="132"/>
      <c r="E320" s="132"/>
      <c r="F320" s="133"/>
      <c r="G320" s="133"/>
      <c r="H320" s="133"/>
      <c r="I320" s="105"/>
      <c r="J320" s="426"/>
      <c r="K320" s="105"/>
      <c r="L320" s="105"/>
      <c r="M320" s="105"/>
      <c r="N320" s="105"/>
      <c r="O320" s="105"/>
      <c r="P320" s="105"/>
      <c r="Q320" s="105"/>
    </row>
    <row r="321" spans="1:17" ht="15.75">
      <c r="A321" s="131"/>
      <c r="B321" s="132"/>
      <c r="C321" s="133"/>
      <c r="D321" s="132"/>
      <c r="E321" s="132"/>
      <c r="F321" s="133"/>
      <c r="G321" s="133"/>
      <c r="H321" s="133"/>
      <c r="I321" s="105"/>
      <c r="J321" s="426"/>
      <c r="K321" s="105"/>
      <c r="L321" s="105"/>
      <c r="M321" s="105"/>
      <c r="N321" s="105"/>
      <c r="O321" s="105"/>
      <c r="P321" s="105"/>
      <c r="Q321" s="105"/>
    </row>
    <row r="322" spans="1:17" ht="15.75">
      <c r="A322" s="131"/>
      <c r="B322" s="132"/>
      <c r="C322" s="133"/>
      <c r="D322" s="132"/>
      <c r="E322" s="132"/>
      <c r="F322" s="133"/>
      <c r="G322" s="133"/>
      <c r="H322" s="133"/>
      <c r="I322" s="105"/>
      <c r="J322" s="426"/>
      <c r="K322" s="105"/>
      <c r="L322" s="105"/>
      <c r="M322" s="105"/>
      <c r="N322" s="105"/>
      <c r="O322" s="105"/>
      <c r="P322" s="105"/>
      <c r="Q322" s="105"/>
    </row>
    <row r="323" spans="1:17" ht="15.75">
      <c r="A323" s="131"/>
      <c r="B323" s="132"/>
      <c r="C323" s="133"/>
      <c r="D323" s="132"/>
      <c r="E323" s="132"/>
      <c r="F323" s="133"/>
      <c r="G323" s="133"/>
      <c r="H323" s="133"/>
      <c r="I323" s="105"/>
      <c r="J323" s="426"/>
      <c r="K323" s="105"/>
      <c r="L323" s="105"/>
      <c r="M323" s="105"/>
      <c r="N323" s="105"/>
      <c r="O323" s="105"/>
      <c r="P323" s="105"/>
      <c r="Q323" s="105"/>
    </row>
    <row r="324" spans="1:17" ht="15.75">
      <c r="A324" s="131"/>
      <c r="B324" s="132"/>
      <c r="C324" s="133"/>
      <c r="D324" s="132"/>
      <c r="E324" s="132"/>
      <c r="F324" s="133"/>
      <c r="G324" s="133"/>
      <c r="H324" s="133"/>
      <c r="I324" s="105"/>
      <c r="J324" s="426"/>
      <c r="K324" s="105"/>
      <c r="L324" s="105"/>
      <c r="M324" s="105"/>
      <c r="N324" s="105"/>
      <c r="O324" s="105"/>
      <c r="P324" s="105"/>
      <c r="Q324" s="105"/>
    </row>
    <row r="325" spans="1:17" ht="15.75">
      <c r="A325" s="131"/>
      <c r="B325" s="132"/>
      <c r="C325" s="133"/>
      <c r="D325" s="132"/>
      <c r="E325" s="132"/>
      <c r="F325" s="133"/>
      <c r="G325" s="133"/>
      <c r="H325" s="133"/>
      <c r="I325" s="105"/>
      <c r="J325" s="426"/>
      <c r="K325" s="105"/>
      <c r="L325" s="105"/>
      <c r="M325" s="105"/>
      <c r="N325" s="105"/>
      <c r="O325" s="105"/>
      <c r="P325" s="105"/>
      <c r="Q325" s="105"/>
    </row>
    <row r="326" spans="1:17" ht="15.75">
      <c r="A326" s="131"/>
      <c r="B326" s="132"/>
      <c r="C326" s="133"/>
      <c r="D326" s="132"/>
      <c r="E326" s="132"/>
      <c r="F326" s="133"/>
      <c r="G326" s="133"/>
      <c r="H326" s="133"/>
      <c r="I326" s="105"/>
      <c r="J326" s="426"/>
      <c r="K326" s="105"/>
      <c r="L326" s="105"/>
      <c r="M326" s="105"/>
      <c r="N326" s="105"/>
      <c r="O326" s="105"/>
      <c r="P326" s="105"/>
      <c r="Q326" s="105"/>
    </row>
    <row r="327" spans="1:17" ht="15.75">
      <c r="A327" s="131"/>
      <c r="B327" s="132"/>
      <c r="C327" s="133"/>
      <c r="D327" s="132"/>
      <c r="E327" s="132"/>
      <c r="F327" s="133"/>
      <c r="G327" s="133"/>
      <c r="H327" s="133"/>
      <c r="I327" s="105"/>
      <c r="J327" s="426"/>
      <c r="K327" s="105"/>
      <c r="L327" s="105"/>
      <c r="M327" s="105"/>
      <c r="N327" s="105"/>
      <c r="O327" s="105"/>
      <c r="P327" s="105"/>
      <c r="Q327" s="105"/>
    </row>
    <row r="328" spans="1:17" ht="15.75">
      <c r="A328" s="131"/>
      <c r="B328" s="132"/>
      <c r="C328" s="133"/>
      <c r="D328" s="132"/>
      <c r="E328" s="132"/>
      <c r="F328" s="133"/>
      <c r="G328" s="133"/>
      <c r="H328" s="133"/>
      <c r="I328" s="105"/>
      <c r="J328" s="426"/>
      <c r="K328" s="105"/>
      <c r="L328" s="105"/>
      <c r="M328" s="105"/>
      <c r="N328" s="105"/>
      <c r="O328" s="105"/>
      <c r="P328" s="105"/>
      <c r="Q328" s="105"/>
    </row>
    <row r="329" spans="1:17" ht="15.75">
      <c r="A329" s="131"/>
      <c r="B329" s="132"/>
      <c r="C329" s="133"/>
      <c r="D329" s="132"/>
      <c r="E329" s="132"/>
      <c r="F329" s="133"/>
      <c r="G329" s="133"/>
      <c r="H329" s="133"/>
      <c r="I329" s="105"/>
      <c r="J329" s="426"/>
      <c r="K329" s="105"/>
      <c r="L329" s="105"/>
      <c r="M329" s="105"/>
      <c r="N329" s="105"/>
      <c r="O329" s="105"/>
      <c r="P329" s="105"/>
      <c r="Q329" s="105"/>
    </row>
    <row r="330" spans="1:17" ht="15.75">
      <c r="A330" s="131"/>
      <c r="B330" s="132"/>
      <c r="C330" s="133"/>
      <c r="D330" s="132"/>
      <c r="E330" s="132"/>
      <c r="F330" s="133"/>
      <c r="G330" s="133"/>
      <c r="H330" s="133"/>
      <c r="I330" s="105"/>
      <c r="J330" s="426"/>
      <c r="K330" s="105"/>
      <c r="L330" s="105"/>
      <c r="M330" s="105"/>
      <c r="N330" s="105"/>
      <c r="O330" s="105"/>
      <c r="P330" s="105"/>
      <c r="Q330" s="105"/>
    </row>
    <row r="331" spans="1:17" ht="15.75">
      <c r="A331" s="131"/>
      <c r="B331" s="132"/>
      <c r="C331" s="133"/>
      <c r="D331" s="132"/>
      <c r="E331" s="132"/>
      <c r="F331" s="133"/>
      <c r="G331" s="133"/>
      <c r="H331" s="133"/>
      <c r="I331" s="105"/>
      <c r="J331" s="426"/>
      <c r="K331" s="105"/>
      <c r="L331" s="105"/>
      <c r="M331" s="105"/>
      <c r="N331" s="105"/>
      <c r="O331" s="105"/>
      <c r="P331" s="105"/>
      <c r="Q331" s="105"/>
    </row>
    <row r="332" spans="1:17" ht="15.75">
      <c r="A332" s="131"/>
      <c r="B332" s="132"/>
      <c r="C332" s="133"/>
      <c r="D332" s="132"/>
      <c r="E332" s="132"/>
      <c r="F332" s="133"/>
      <c r="G332" s="133"/>
      <c r="H332" s="133"/>
      <c r="I332" s="105"/>
      <c r="J332" s="426"/>
      <c r="K332" s="105"/>
      <c r="L332" s="105"/>
      <c r="M332" s="105"/>
      <c r="N332" s="105"/>
      <c r="O332" s="105"/>
      <c r="P332" s="105"/>
      <c r="Q332" s="105"/>
    </row>
    <row r="333" spans="1:17" ht="15.75">
      <c r="A333" s="131"/>
      <c r="B333" s="132"/>
      <c r="C333" s="133"/>
      <c r="D333" s="132"/>
      <c r="E333" s="132"/>
      <c r="F333" s="133"/>
      <c r="G333" s="133"/>
      <c r="H333" s="133"/>
      <c r="I333" s="105"/>
      <c r="J333" s="426"/>
      <c r="K333" s="105"/>
      <c r="L333" s="105"/>
      <c r="M333" s="105"/>
      <c r="N333" s="105"/>
      <c r="O333" s="105"/>
      <c r="P333" s="105"/>
      <c r="Q333" s="105"/>
    </row>
    <row r="334" spans="1:17" ht="15.75">
      <c r="A334" s="131"/>
      <c r="B334" s="132"/>
      <c r="C334" s="133"/>
      <c r="D334" s="132"/>
      <c r="E334" s="132"/>
      <c r="F334" s="133"/>
      <c r="G334" s="133"/>
      <c r="H334" s="133"/>
      <c r="I334" s="105"/>
      <c r="J334" s="426"/>
      <c r="K334" s="105"/>
      <c r="L334" s="105"/>
      <c r="M334" s="105"/>
      <c r="N334" s="105"/>
      <c r="O334" s="105"/>
      <c r="P334" s="105"/>
      <c r="Q334" s="105"/>
    </row>
    <row r="335" spans="1:17" ht="15.75">
      <c r="A335" s="131"/>
      <c r="B335" s="132"/>
      <c r="C335" s="133"/>
      <c r="D335" s="132"/>
      <c r="E335" s="132"/>
      <c r="F335" s="133"/>
      <c r="G335" s="133"/>
      <c r="H335" s="133"/>
      <c r="I335" s="105"/>
      <c r="J335" s="426"/>
      <c r="K335" s="105"/>
      <c r="L335" s="105"/>
      <c r="M335" s="105"/>
      <c r="N335" s="105"/>
      <c r="O335" s="105"/>
      <c r="P335" s="105"/>
      <c r="Q335" s="105"/>
    </row>
    <row r="336" spans="1:17" ht="15.75">
      <c r="A336" s="131"/>
      <c r="B336" s="132"/>
      <c r="C336" s="133"/>
      <c r="D336" s="132"/>
      <c r="E336" s="132"/>
      <c r="F336" s="133"/>
      <c r="G336" s="133"/>
      <c r="H336" s="133"/>
      <c r="I336" s="105"/>
      <c r="J336" s="426"/>
      <c r="K336" s="105"/>
      <c r="L336" s="105"/>
      <c r="M336" s="105"/>
      <c r="N336" s="105"/>
      <c r="O336" s="105"/>
      <c r="P336" s="105"/>
      <c r="Q336" s="105"/>
    </row>
    <row r="337" spans="1:17" ht="15.75">
      <c r="A337" s="131"/>
      <c r="B337" s="132"/>
      <c r="C337" s="133"/>
      <c r="D337" s="132"/>
      <c r="E337" s="132"/>
      <c r="F337" s="133"/>
      <c r="G337" s="133"/>
      <c r="H337" s="133"/>
      <c r="I337" s="105"/>
      <c r="J337" s="426"/>
      <c r="K337" s="105"/>
      <c r="L337" s="105"/>
      <c r="M337" s="105"/>
      <c r="N337" s="105"/>
      <c r="O337" s="105"/>
      <c r="P337" s="105"/>
      <c r="Q337" s="105"/>
    </row>
    <row r="338" spans="1:17" ht="15.75">
      <c r="A338" s="131"/>
      <c r="B338" s="132"/>
      <c r="C338" s="133"/>
      <c r="D338" s="132"/>
      <c r="E338" s="132"/>
      <c r="F338" s="133"/>
      <c r="G338" s="133"/>
      <c r="H338" s="133"/>
      <c r="I338" s="105"/>
      <c r="J338" s="426"/>
      <c r="K338" s="105"/>
      <c r="L338" s="105"/>
      <c r="M338" s="105"/>
      <c r="N338" s="105"/>
      <c r="O338" s="105"/>
      <c r="P338" s="105"/>
      <c r="Q338" s="105"/>
    </row>
    <row r="339" spans="1:17" ht="15.75">
      <c r="A339" s="131"/>
      <c r="B339" s="132"/>
      <c r="C339" s="133"/>
      <c r="D339" s="132"/>
      <c r="E339" s="132"/>
      <c r="F339" s="133"/>
      <c r="G339" s="133"/>
      <c r="H339" s="133"/>
      <c r="I339" s="105"/>
      <c r="J339" s="426"/>
      <c r="K339" s="105"/>
      <c r="L339" s="105"/>
      <c r="M339" s="105"/>
      <c r="N339" s="105"/>
      <c r="O339" s="105"/>
      <c r="P339" s="105"/>
      <c r="Q339" s="105"/>
    </row>
    <row r="340" spans="1:17" ht="15.75">
      <c r="A340" s="131"/>
      <c r="B340" s="132"/>
      <c r="C340" s="133"/>
      <c r="D340" s="132"/>
      <c r="E340" s="132"/>
      <c r="F340" s="133"/>
      <c r="G340" s="133"/>
      <c r="H340" s="133"/>
      <c r="I340" s="105"/>
      <c r="J340" s="426"/>
      <c r="K340" s="105"/>
      <c r="L340" s="105"/>
      <c r="M340" s="105"/>
      <c r="N340" s="105"/>
      <c r="O340" s="105"/>
      <c r="P340" s="105"/>
      <c r="Q340" s="105"/>
    </row>
    <row r="341" spans="1:17" ht="15.75">
      <c r="A341" s="131"/>
      <c r="B341" s="132"/>
      <c r="C341" s="133"/>
      <c r="D341" s="132"/>
      <c r="E341" s="132"/>
      <c r="F341" s="133"/>
      <c r="G341" s="133"/>
      <c r="H341" s="133"/>
      <c r="I341" s="105"/>
      <c r="J341" s="426"/>
      <c r="K341" s="105"/>
      <c r="L341" s="105"/>
      <c r="M341" s="105"/>
      <c r="N341" s="105"/>
      <c r="O341" s="105"/>
      <c r="P341" s="105"/>
      <c r="Q341" s="105"/>
    </row>
    <row r="342" spans="1:17" ht="15.75">
      <c r="A342" s="131"/>
      <c r="B342" s="132"/>
      <c r="C342" s="133"/>
      <c r="D342" s="132"/>
      <c r="E342" s="132"/>
      <c r="F342" s="133"/>
      <c r="G342" s="133"/>
      <c r="H342" s="133"/>
      <c r="I342" s="105"/>
      <c r="J342" s="426"/>
      <c r="K342" s="105"/>
      <c r="L342" s="105"/>
      <c r="M342" s="105"/>
      <c r="N342" s="105"/>
      <c r="O342" s="105"/>
      <c r="P342" s="105"/>
      <c r="Q342" s="105"/>
    </row>
    <row r="343" spans="1:17" ht="15.75">
      <c r="A343" s="131"/>
      <c r="B343" s="132"/>
      <c r="C343" s="133"/>
      <c r="D343" s="132"/>
      <c r="E343" s="132"/>
      <c r="F343" s="133"/>
      <c r="G343" s="133"/>
      <c r="H343" s="133"/>
      <c r="I343" s="105"/>
      <c r="J343" s="426"/>
      <c r="K343" s="105"/>
      <c r="L343" s="105"/>
      <c r="M343" s="105"/>
      <c r="N343" s="105"/>
      <c r="O343" s="105"/>
      <c r="P343" s="105"/>
      <c r="Q343" s="105"/>
    </row>
    <row r="344" spans="1:17" ht="15.75">
      <c r="A344" s="131"/>
      <c r="B344" s="132"/>
      <c r="C344" s="133"/>
      <c r="D344" s="132"/>
      <c r="E344" s="132"/>
      <c r="F344" s="133"/>
      <c r="G344" s="133"/>
      <c r="H344" s="133"/>
      <c r="I344" s="105"/>
      <c r="J344" s="426"/>
      <c r="K344" s="105"/>
      <c r="L344" s="105"/>
      <c r="M344" s="105"/>
      <c r="N344" s="105"/>
      <c r="O344" s="105"/>
      <c r="P344" s="105"/>
      <c r="Q344" s="105"/>
    </row>
    <row r="345" spans="1:17" ht="15.75">
      <c r="A345" s="131"/>
      <c r="B345" s="132"/>
      <c r="C345" s="133"/>
      <c r="D345" s="132"/>
      <c r="E345" s="132"/>
      <c r="F345" s="133"/>
      <c r="G345" s="133"/>
      <c r="H345" s="133"/>
      <c r="I345" s="105"/>
      <c r="J345" s="426"/>
      <c r="K345" s="105"/>
      <c r="L345" s="105"/>
      <c r="M345" s="105"/>
      <c r="N345" s="105"/>
      <c r="O345" s="105"/>
      <c r="P345" s="105"/>
      <c r="Q345" s="105"/>
    </row>
    <row r="346" spans="1:17" ht="15.75">
      <c r="A346" s="131"/>
      <c r="B346" s="132"/>
      <c r="C346" s="133"/>
      <c r="D346" s="132"/>
      <c r="E346" s="132"/>
      <c r="F346" s="133"/>
      <c r="G346" s="133"/>
      <c r="H346" s="133"/>
      <c r="I346" s="105"/>
      <c r="J346" s="426"/>
      <c r="K346" s="105"/>
      <c r="L346" s="105"/>
      <c r="M346" s="105"/>
      <c r="N346" s="105"/>
      <c r="O346" s="105"/>
      <c r="P346" s="105"/>
      <c r="Q346" s="105"/>
    </row>
    <row r="347" spans="1:17" ht="15.75">
      <c r="A347" s="131"/>
      <c r="B347" s="132"/>
      <c r="C347" s="133"/>
      <c r="D347" s="132"/>
      <c r="E347" s="132"/>
      <c r="F347" s="133"/>
      <c r="G347" s="133"/>
      <c r="H347" s="133"/>
      <c r="I347" s="105"/>
      <c r="J347" s="426"/>
      <c r="K347" s="105"/>
      <c r="L347" s="105"/>
      <c r="M347" s="105"/>
      <c r="N347" s="105"/>
      <c r="O347" s="105"/>
      <c r="P347" s="105"/>
      <c r="Q347" s="105"/>
    </row>
    <row r="348" spans="1:17" ht="15.75">
      <c r="A348" s="131"/>
      <c r="B348" s="132"/>
      <c r="C348" s="133"/>
      <c r="D348" s="132"/>
      <c r="E348" s="132"/>
      <c r="F348" s="133"/>
      <c r="G348" s="133"/>
      <c r="H348" s="133"/>
      <c r="I348" s="105"/>
      <c r="J348" s="426"/>
      <c r="K348" s="105"/>
      <c r="L348" s="105"/>
      <c r="M348" s="105"/>
      <c r="N348" s="105"/>
      <c r="O348" s="105"/>
      <c r="P348" s="105"/>
      <c r="Q348" s="105"/>
    </row>
    <row r="349" spans="1:17" ht="15.75">
      <c r="A349" s="131"/>
      <c r="B349" s="132"/>
      <c r="C349" s="133"/>
      <c r="D349" s="132"/>
      <c r="E349" s="132"/>
      <c r="F349" s="133"/>
      <c r="G349" s="133"/>
      <c r="H349" s="133"/>
      <c r="I349" s="105"/>
      <c r="J349" s="426"/>
      <c r="K349" s="105"/>
      <c r="L349" s="105"/>
      <c r="M349" s="105"/>
      <c r="N349" s="105"/>
      <c r="O349" s="105"/>
      <c r="P349" s="105"/>
      <c r="Q349" s="105"/>
    </row>
    <row r="350" spans="1:17" ht="15.75">
      <c r="A350" s="131"/>
      <c r="B350" s="132"/>
      <c r="C350" s="133"/>
      <c r="D350" s="132"/>
      <c r="E350" s="132"/>
      <c r="F350" s="133"/>
      <c r="G350" s="133"/>
      <c r="H350" s="133"/>
      <c r="I350" s="105"/>
      <c r="J350" s="426"/>
      <c r="K350" s="105"/>
      <c r="L350" s="105"/>
      <c r="M350" s="105"/>
      <c r="N350" s="105"/>
      <c r="O350" s="105"/>
      <c r="P350" s="105"/>
      <c r="Q350" s="105"/>
    </row>
    <row r="351" spans="1:17" ht="15.75">
      <c r="A351" s="131"/>
      <c r="B351" s="132"/>
      <c r="C351" s="133"/>
      <c r="D351" s="132"/>
      <c r="E351" s="132"/>
      <c r="F351" s="133"/>
      <c r="G351" s="133"/>
      <c r="H351" s="133"/>
      <c r="I351" s="105"/>
      <c r="J351" s="426"/>
      <c r="K351" s="105"/>
      <c r="L351" s="105"/>
      <c r="M351" s="105"/>
      <c r="N351" s="105"/>
      <c r="O351" s="105"/>
      <c r="P351" s="105"/>
      <c r="Q351" s="105"/>
    </row>
    <row r="352" spans="1:17" ht="15.75">
      <c r="A352" s="131"/>
      <c r="B352" s="132"/>
      <c r="C352" s="133"/>
      <c r="D352" s="132"/>
      <c r="E352" s="132"/>
      <c r="F352" s="133"/>
      <c r="G352" s="133"/>
      <c r="H352" s="133"/>
      <c r="I352" s="105"/>
      <c r="J352" s="426"/>
      <c r="K352" s="105"/>
      <c r="L352" s="105"/>
      <c r="M352" s="105"/>
      <c r="N352" s="105"/>
      <c r="O352" s="105"/>
      <c r="P352" s="105"/>
      <c r="Q352" s="105"/>
    </row>
    <row r="353" spans="1:17" ht="15.75">
      <c r="A353" s="131"/>
      <c r="B353" s="132"/>
      <c r="C353" s="133"/>
      <c r="D353" s="132"/>
      <c r="E353" s="132"/>
      <c r="F353" s="133"/>
      <c r="G353" s="133"/>
      <c r="H353" s="133"/>
      <c r="I353" s="105"/>
      <c r="J353" s="426"/>
      <c r="K353" s="105"/>
      <c r="L353" s="105"/>
      <c r="M353" s="105"/>
      <c r="N353" s="105"/>
      <c r="O353" s="105"/>
      <c r="P353" s="105"/>
      <c r="Q353" s="105"/>
    </row>
    <row r="354" spans="1:17" ht="15.75">
      <c r="A354" s="131"/>
      <c r="B354" s="132"/>
      <c r="C354" s="133"/>
      <c r="D354" s="132"/>
      <c r="E354" s="132"/>
      <c r="F354" s="133"/>
      <c r="G354" s="133"/>
      <c r="H354" s="133"/>
      <c r="I354" s="105"/>
      <c r="J354" s="426"/>
      <c r="K354" s="105"/>
      <c r="L354" s="105"/>
      <c r="M354" s="105"/>
      <c r="N354" s="105"/>
      <c r="O354" s="105"/>
      <c r="P354" s="105"/>
      <c r="Q354" s="105"/>
    </row>
    <row r="355" spans="1:17" ht="15.75">
      <c r="A355" s="131"/>
      <c r="B355" s="132"/>
      <c r="C355" s="133"/>
      <c r="D355" s="132"/>
      <c r="E355" s="132"/>
      <c r="F355" s="133"/>
      <c r="G355" s="133"/>
      <c r="H355" s="133"/>
      <c r="I355" s="105"/>
      <c r="J355" s="426"/>
      <c r="K355" s="105"/>
      <c r="L355" s="105"/>
      <c r="M355" s="105"/>
      <c r="N355" s="105"/>
      <c r="O355" s="105"/>
      <c r="P355" s="105"/>
      <c r="Q355" s="105"/>
    </row>
    <row r="356" spans="1:17" ht="15.75">
      <c r="A356" s="131"/>
      <c r="B356" s="132"/>
      <c r="C356" s="133"/>
      <c r="D356" s="132"/>
      <c r="E356" s="132"/>
      <c r="F356" s="133"/>
      <c r="G356" s="133"/>
      <c r="H356" s="133"/>
      <c r="I356" s="105"/>
      <c r="J356" s="426"/>
      <c r="K356" s="105"/>
      <c r="L356" s="105"/>
      <c r="M356" s="105"/>
      <c r="N356" s="105"/>
      <c r="O356" s="105"/>
      <c r="P356" s="105"/>
      <c r="Q356" s="105"/>
    </row>
    <row r="357" spans="1:17" ht="15.75">
      <c r="A357" s="131"/>
      <c r="B357" s="132"/>
      <c r="C357" s="133"/>
      <c r="D357" s="132"/>
      <c r="E357" s="132"/>
      <c r="F357" s="133"/>
      <c r="G357" s="133"/>
      <c r="H357" s="133"/>
      <c r="I357" s="105"/>
      <c r="J357" s="426"/>
      <c r="K357" s="105"/>
      <c r="L357" s="105"/>
      <c r="M357" s="105"/>
      <c r="N357" s="105"/>
      <c r="O357" s="105"/>
      <c r="P357" s="105"/>
      <c r="Q357" s="105"/>
    </row>
    <row r="358" spans="1:17" ht="15.75">
      <c r="A358" s="131"/>
      <c r="B358" s="132"/>
      <c r="C358" s="133"/>
      <c r="D358" s="132"/>
      <c r="E358" s="132"/>
      <c r="F358" s="133"/>
      <c r="G358" s="133"/>
      <c r="H358" s="133"/>
      <c r="I358" s="105"/>
      <c r="J358" s="426"/>
      <c r="K358" s="105"/>
      <c r="L358" s="105"/>
      <c r="M358" s="105"/>
      <c r="N358" s="105"/>
      <c r="O358" s="105"/>
      <c r="P358" s="105"/>
      <c r="Q358" s="105"/>
    </row>
    <row r="359" spans="1:17" ht="15.75">
      <c r="A359" s="131"/>
      <c r="B359" s="132"/>
      <c r="C359" s="133"/>
      <c r="D359" s="132"/>
      <c r="E359" s="132"/>
      <c r="F359" s="133"/>
      <c r="G359" s="133"/>
      <c r="H359" s="133"/>
      <c r="I359" s="105"/>
      <c r="J359" s="426"/>
      <c r="K359" s="105"/>
      <c r="L359" s="105"/>
      <c r="M359" s="105"/>
      <c r="N359" s="105"/>
      <c r="O359" s="105"/>
      <c r="P359" s="105"/>
      <c r="Q359" s="105"/>
    </row>
    <row r="360" spans="1:17" ht="15.75">
      <c r="A360" s="131"/>
      <c r="B360" s="132"/>
      <c r="C360" s="133"/>
      <c r="D360" s="132"/>
      <c r="E360" s="132"/>
      <c r="F360" s="133"/>
      <c r="G360" s="133"/>
      <c r="H360" s="133"/>
      <c r="I360" s="105"/>
      <c r="J360" s="426"/>
      <c r="K360" s="105"/>
      <c r="L360" s="105"/>
      <c r="M360" s="105"/>
      <c r="N360" s="105"/>
      <c r="O360" s="105"/>
      <c r="P360" s="105"/>
      <c r="Q360" s="105"/>
    </row>
    <row r="361" spans="1:17" ht="15.75">
      <c r="A361" s="131"/>
      <c r="B361" s="132"/>
      <c r="C361" s="133"/>
      <c r="D361" s="132"/>
      <c r="E361" s="132"/>
      <c r="F361" s="133"/>
      <c r="G361" s="133"/>
      <c r="H361" s="133"/>
      <c r="I361" s="105"/>
      <c r="J361" s="426"/>
      <c r="K361" s="105"/>
      <c r="L361" s="105"/>
      <c r="M361" s="105"/>
      <c r="N361" s="105"/>
      <c r="O361" s="105"/>
      <c r="P361" s="105"/>
      <c r="Q361" s="105"/>
    </row>
    <row r="362" spans="1:17" ht="15.75">
      <c r="A362" s="131"/>
      <c r="B362" s="132"/>
      <c r="C362" s="133"/>
      <c r="D362" s="132"/>
      <c r="E362" s="132"/>
      <c r="F362" s="133"/>
      <c r="G362" s="133"/>
      <c r="H362" s="133"/>
      <c r="I362" s="105"/>
      <c r="J362" s="426"/>
      <c r="K362" s="105"/>
      <c r="L362" s="105"/>
      <c r="M362" s="105"/>
      <c r="N362" s="105"/>
      <c r="O362" s="105"/>
      <c r="P362" s="105"/>
      <c r="Q362" s="105"/>
    </row>
    <row r="363" spans="1:17" ht="15.75">
      <c r="A363" s="131"/>
      <c r="B363" s="132"/>
      <c r="C363" s="133"/>
      <c r="D363" s="132"/>
      <c r="E363" s="132"/>
      <c r="F363" s="133"/>
      <c r="G363" s="133"/>
      <c r="H363" s="133"/>
      <c r="I363" s="105"/>
      <c r="J363" s="426"/>
      <c r="K363" s="105"/>
      <c r="L363" s="105"/>
      <c r="M363" s="105"/>
      <c r="N363" s="105"/>
      <c r="O363" s="105"/>
      <c r="P363" s="105"/>
      <c r="Q363" s="105"/>
    </row>
    <row r="364" spans="1:17" ht="15.75">
      <c r="A364" s="131"/>
      <c r="B364" s="132"/>
      <c r="C364" s="133"/>
      <c r="D364" s="132"/>
      <c r="E364" s="132"/>
      <c r="F364" s="133"/>
      <c r="G364" s="133"/>
      <c r="H364" s="133"/>
      <c r="I364" s="105"/>
      <c r="J364" s="426"/>
      <c r="K364" s="105"/>
      <c r="L364" s="105"/>
      <c r="M364" s="105"/>
      <c r="N364" s="105"/>
      <c r="O364" s="105"/>
      <c r="P364" s="105"/>
      <c r="Q364" s="105"/>
    </row>
    <row r="365" spans="1:17" ht="15.75">
      <c r="A365" s="131"/>
      <c r="B365" s="132"/>
      <c r="C365" s="133"/>
      <c r="D365" s="132"/>
      <c r="E365" s="132"/>
      <c r="F365" s="133"/>
      <c r="G365" s="133"/>
      <c r="H365" s="133"/>
      <c r="I365" s="105"/>
      <c r="J365" s="426"/>
      <c r="K365" s="105"/>
      <c r="L365" s="105"/>
      <c r="M365" s="105"/>
      <c r="N365" s="105"/>
      <c r="O365" s="105"/>
      <c r="P365" s="105"/>
      <c r="Q365" s="105"/>
    </row>
    <row r="366" spans="1:17" ht="15.75">
      <c r="A366" s="131"/>
      <c r="B366" s="132"/>
      <c r="C366" s="133"/>
      <c r="D366" s="132"/>
      <c r="E366" s="132"/>
      <c r="F366" s="133"/>
      <c r="G366" s="133"/>
      <c r="H366" s="133"/>
      <c r="I366" s="105"/>
      <c r="J366" s="426"/>
      <c r="K366" s="105"/>
      <c r="L366" s="105"/>
      <c r="M366" s="105"/>
      <c r="N366" s="105"/>
      <c r="O366" s="105"/>
      <c r="P366" s="105"/>
      <c r="Q366" s="105"/>
    </row>
    <row r="367" spans="1:17" ht="15.75">
      <c r="A367" s="131"/>
      <c r="B367" s="132"/>
      <c r="C367" s="133"/>
      <c r="D367" s="132"/>
      <c r="E367" s="132"/>
      <c r="F367" s="133"/>
      <c r="G367" s="133"/>
      <c r="H367" s="133"/>
      <c r="I367" s="105"/>
      <c r="J367" s="426"/>
      <c r="K367" s="105"/>
      <c r="L367" s="105"/>
      <c r="M367" s="105"/>
      <c r="N367" s="105"/>
      <c r="O367" s="105"/>
      <c r="P367" s="105"/>
      <c r="Q367" s="105"/>
    </row>
    <row r="368" spans="1:17" ht="15.75">
      <c r="A368" s="131"/>
      <c r="B368" s="132"/>
      <c r="C368" s="133"/>
      <c r="D368" s="132"/>
      <c r="E368" s="132"/>
      <c r="F368" s="133"/>
      <c r="G368" s="133"/>
      <c r="H368" s="133"/>
      <c r="I368" s="105"/>
      <c r="J368" s="426"/>
      <c r="K368" s="105"/>
      <c r="L368" s="105"/>
      <c r="M368" s="105"/>
      <c r="N368" s="105"/>
      <c r="O368" s="105"/>
      <c r="P368" s="105"/>
      <c r="Q368" s="105"/>
    </row>
    <row r="369" spans="1:17" ht="15.75">
      <c r="A369" s="131"/>
      <c r="B369" s="132"/>
      <c r="C369" s="133"/>
      <c r="D369" s="132"/>
      <c r="E369" s="132"/>
      <c r="F369" s="133"/>
      <c r="G369" s="133"/>
      <c r="H369" s="133"/>
      <c r="I369" s="105"/>
      <c r="J369" s="426"/>
      <c r="K369" s="105"/>
      <c r="L369" s="105"/>
      <c r="M369" s="105"/>
      <c r="N369" s="105"/>
      <c r="O369" s="105"/>
      <c r="P369" s="105"/>
      <c r="Q369" s="105"/>
    </row>
    <row r="370" spans="1:17" ht="15.75">
      <c r="A370" s="131"/>
      <c r="B370" s="132"/>
      <c r="C370" s="133"/>
      <c r="D370" s="132"/>
      <c r="E370" s="132"/>
      <c r="F370" s="133"/>
      <c r="G370" s="133"/>
      <c r="H370" s="133"/>
      <c r="I370" s="105"/>
      <c r="J370" s="426"/>
      <c r="K370" s="105"/>
      <c r="L370" s="105"/>
      <c r="M370" s="105"/>
      <c r="N370" s="105"/>
      <c r="O370" s="105"/>
      <c r="P370" s="105"/>
      <c r="Q370" s="105"/>
    </row>
    <row r="371" spans="1:17" ht="15.75">
      <c r="A371" s="131"/>
      <c r="B371" s="132"/>
      <c r="C371" s="133"/>
      <c r="D371" s="132"/>
      <c r="E371" s="132"/>
      <c r="F371" s="133"/>
      <c r="G371" s="133"/>
      <c r="H371" s="133"/>
      <c r="I371" s="105"/>
      <c r="J371" s="426"/>
      <c r="K371" s="105"/>
      <c r="L371" s="105"/>
      <c r="M371" s="105"/>
      <c r="N371" s="105"/>
      <c r="O371" s="105"/>
      <c r="P371" s="105"/>
      <c r="Q371" s="105"/>
    </row>
    <row r="372" spans="1:17" ht="15.75">
      <c r="A372" s="131"/>
      <c r="B372" s="132"/>
      <c r="C372" s="133"/>
      <c r="D372" s="132"/>
      <c r="E372" s="132"/>
      <c r="F372" s="133"/>
      <c r="G372" s="133"/>
      <c r="H372" s="133"/>
      <c r="I372" s="105"/>
      <c r="J372" s="426"/>
      <c r="K372" s="105"/>
      <c r="L372" s="105"/>
      <c r="M372" s="105"/>
      <c r="N372" s="105"/>
      <c r="O372" s="105"/>
      <c r="P372" s="105"/>
      <c r="Q372" s="105"/>
    </row>
    <row r="373" spans="1:17" ht="15.75">
      <c r="A373" s="131"/>
      <c r="B373" s="132"/>
      <c r="C373" s="133"/>
      <c r="D373" s="132"/>
      <c r="E373" s="132"/>
      <c r="F373" s="133"/>
      <c r="G373" s="133"/>
      <c r="H373" s="133"/>
      <c r="I373" s="105"/>
      <c r="J373" s="426"/>
      <c r="K373" s="105"/>
      <c r="L373" s="105"/>
      <c r="M373" s="105"/>
      <c r="N373" s="105"/>
      <c r="O373" s="105"/>
      <c r="P373" s="105"/>
      <c r="Q373" s="105"/>
    </row>
    <row r="374" spans="1:17" ht="15.75">
      <c r="A374" s="131"/>
      <c r="B374" s="132"/>
      <c r="C374" s="133"/>
      <c r="D374" s="132"/>
      <c r="E374" s="132"/>
      <c r="F374" s="133"/>
      <c r="G374" s="133"/>
      <c r="H374" s="133"/>
      <c r="I374" s="105"/>
      <c r="J374" s="426"/>
      <c r="K374" s="105"/>
      <c r="L374" s="105"/>
      <c r="M374" s="105"/>
      <c r="N374" s="105"/>
      <c r="O374" s="105"/>
      <c r="P374" s="105"/>
      <c r="Q374" s="105"/>
    </row>
    <row r="375" spans="1:17" ht="15.75">
      <c r="A375" s="131"/>
      <c r="B375" s="132"/>
      <c r="C375" s="133"/>
      <c r="D375" s="132"/>
      <c r="E375" s="132"/>
      <c r="F375" s="133"/>
      <c r="G375" s="133"/>
      <c r="H375" s="133"/>
      <c r="I375" s="105"/>
      <c r="J375" s="426"/>
      <c r="K375" s="105"/>
      <c r="L375" s="105"/>
      <c r="M375" s="105"/>
      <c r="N375" s="105"/>
      <c r="O375" s="105"/>
      <c r="P375" s="105"/>
      <c r="Q375" s="105"/>
    </row>
    <row r="376" spans="1:17" ht="15.75">
      <c r="A376" s="131"/>
      <c r="B376" s="132"/>
      <c r="C376" s="133"/>
      <c r="D376" s="132"/>
      <c r="E376" s="132"/>
      <c r="F376" s="133"/>
      <c r="G376" s="133"/>
      <c r="H376" s="133"/>
      <c r="I376" s="105"/>
      <c r="J376" s="426"/>
      <c r="K376" s="105"/>
      <c r="L376" s="105"/>
      <c r="M376" s="105"/>
      <c r="N376" s="105"/>
      <c r="O376" s="105"/>
      <c r="P376" s="105"/>
      <c r="Q376" s="105"/>
    </row>
    <row r="377" spans="1:17" ht="15.75">
      <c r="A377" s="131"/>
      <c r="B377" s="132"/>
      <c r="C377" s="133"/>
      <c r="D377" s="132"/>
      <c r="E377" s="132"/>
      <c r="F377" s="133"/>
      <c r="G377" s="133"/>
      <c r="H377" s="133"/>
      <c r="I377" s="105"/>
      <c r="J377" s="426"/>
      <c r="K377" s="105"/>
      <c r="L377" s="105"/>
      <c r="M377" s="105"/>
      <c r="N377" s="105"/>
      <c r="O377" s="105"/>
      <c r="P377" s="105"/>
      <c r="Q377" s="105"/>
    </row>
    <row r="378" spans="1:17" ht="15.75">
      <c r="A378" s="131"/>
      <c r="B378" s="132"/>
      <c r="C378" s="133"/>
      <c r="D378" s="132"/>
      <c r="E378" s="132"/>
      <c r="F378" s="133"/>
      <c r="G378" s="133"/>
      <c r="H378" s="133"/>
      <c r="I378" s="105"/>
      <c r="J378" s="426"/>
      <c r="K378" s="105"/>
      <c r="L378" s="105"/>
      <c r="M378" s="105"/>
      <c r="N378" s="105"/>
      <c r="O378" s="105"/>
      <c r="P378" s="105"/>
      <c r="Q378" s="105"/>
    </row>
    <row r="379" spans="1:17" ht="15.75">
      <c r="A379" s="131"/>
      <c r="B379" s="132"/>
      <c r="C379" s="133"/>
      <c r="D379" s="132"/>
      <c r="E379" s="132"/>
      <c r="F379" s="133"/>
      <c r="G379" s="133"/>
      <c r="H379" s="133"/>
      <c r="I379" s="105"/>
      <c r="J379" s="426"/>
      <c r="K379" s="105"/>
      <c r="L379" s="105"/>
      <c r="M379" s="105"/>
      <c r="N379" s="105"/>
      <c r="O379" s="105"/>
      <c r="P379" s="105"/>
      <c r="Q379" s="105"/>
    </row>
    <row r="380" spans="1:17" ht="15.75">
      <c r="A380" s="131"/>
      <c r="B380" s="132"/>
      <c r="C380" s="133"/>
      <c r="D380" s="132"/>
      <c r="E380" s="132"/>
      <c r="F380" s="133"/>
      <c r="G380" s="133"/>
      <c r="H380" s="133"/>
      <c r="I380" s="105"/>
      <c r="J380" s="426"/>
      <c r="K380" s="105"/>
      <c r="L380" s="105"/>
      <c r="M380" s="105"/>
      <c r="N380" s="105"/>
      <c r="O380" s="105"/>
      <c r="P380" s="105"/>
      <c r="Q380" s="105"/>
    </row>
    <row r="381" spans="1:17" ht="15.75">
      <c r="A381" s="131"/>
      <c r="B381" s="132"/>
      <c r="C381" s="133"/>
      <c r="D381" s="132"/>
      <c r="E381" s="132"/>
      <c r="F381" s="133"/>
      <c r="G381" s="133"/>
      <c r="H381" s="133"/>
      <c r="I381" s="105"/>
      <c r="J381" s="426"/>
      <c r="K381" s="105"/>
      <c r="L381" s="105"/>
      <c r="M381" s="105"/>
      <c r="N381" s="105"/>
      <c r="O381" s="105"/>
      <c r="P381" s="105"/>
      <c r="Q381" s="105"/>
    </row>
    <row r="382" spans="1:17" ht="15.75">
      <c r="A382" s="131"/>
      <c r="B382" s="132"/>
      <c r="C382" s="133"/>
      <c r="D382" s="132"/>
      <c r="E382" s="132"/>
      <c r="F382" s="133"/>
      <c r="G382" s="133"/>
      <c r="H382" s="133"/>
      <c r="I382" s="105"/>
      <c r="J382" s="426"/>
      <c r="K382" s="105"/>
      <c r="L382" s="105"/>
      <c r="M382" s="105"/>
      <c r="N382" s="105"/>
      <c r="O382" s="105"/>
      <c r="P382" s="105"/>
      <c r="Q382" s="105"/>
    </row>
    <row r="383" spans="1:17" ht="15.75">
      <c r="A383" s="131"/>
      <c r="B383" s="132"/>
      <c r="C383" s="133"/>
      <c r="D383" s="132"/>
      <c r="E383" s="132"/>
      <c r="F383" s="133"/>
      <c r="G383" s="133"/>
      <c r="H383" s="133"/>
      <c r="I383" s="105"/>
      <c r="J383" s="426"/>
      <c r="K383" s="105"/>
      <c r="L383" s="105"/>
      <c r="M383" s="105"/>
      <c r="N383" s="105"/>
      <c r="O383" s="105"/>
      <c r="P383" s="105"/>
      <c r="Q383" s="105"/>
    </row>
    <row r="384" spans="1:17" ht="15.75">
      <c r="A384" s="131"/>
      <c r="B384" s="132"/>
      <c r="C384" s="133"/>
      <c r="D384" s="132"/>
      <c r="E384" s="132"/>
      <c r="F384" s="133"/>
      <c r="G384" s="133"/>
      <c r="H384" s="133"/>
      <c r="I384" s="105"/>
      <c r="J384" s="426"/>
      <c r="K384" s="105"/>
      <c r="L384" s="105"/>
      <c r="M384" s="105"/>
      <c r="N384" s="105"/>
      <c r="O384" s="105"/>
      <c r="P384" s="105"/>
      <c r="Q384" s="105"/>
    </row>
    <row r="385" spans="1:17" ht="15.75">
      <c r="A385" s="131"/>
      <c r="B385" s="132"/>
      <c r="C385" s="133"/>
      <c r="D385" s="132"/>
      <c r="E385" s="132"/>
      <c r="F385" s="133"/>
      <c r="G385" s="133"/>
      <c r="H385" s="133"/>
      <c r="I385" s="105"/>
      <c r="J385" s="426"/>
      <c r="K385" s="105"/>
      <c r="L385" s="105"/>
      <c r="M385" s="105"/>
      <c r="N385" s="105"/>
      <c r="O385" s="105"/>
      <c r="P385" s="105"/>
      <c r="Q385" s="105"/>
    </row>
    <row r="386" spans="1:17" ht="15.75">
      <c r="A386" s="131"/>
      <c r="B386" s="132"/>
      <c r="C386" s="133"/>
      <c r="D386" s="132"/>
      <c r="E386" s="132"/>
      <c r="F386" s="133"/>
      <c r="G386" s="133"/>
      <c r="H386" s="133"/>
      <c r="I386" s="105"/>
      <c r="J386" s="426"/>
      <c r="K386" s="105"/>
      <c r="L386" s="105"/>
      <c r="M386" s="105"/>
      <c r="N386" s="105"/>
      <c r="O386" s="105"/>
      <c r="P386" s="105"/>
      <c r="Q386" s="105"/>
    </row>
    <row r="387" spans="1:17" ht="15.75">
      <c r="A387" s="131"/>
      <c r="B387" s="132"/>
      <c r="C387" s="133"/>
      <c r="D387" s="132"/>
      <c r="E387" s="132"/>
      <c r="F387" s="133"/>
      <c r="G387" s="133"/>
      <c r="H387" s="133"/>
      <c r="I387" s="105"/>
      <c r="J387" s="426"/>
      <c r="K387" s="105"/>
      <c r="L387" s="105"/>
      <c r="M387" s="105"/>
      <c r="N387" s="105"/>
      <c r="O387" s="105"/>
      <c r="P387" s="105"/>
      <c r="Q387" s="105"/>
    </row>
    <row r="388" spans="1:17" ht="15.75">
      <c r="A388" s="131"/>
      <c r="B388" s="132"/>
      <c r="C388" s="133"/>
      <c r="D388" s="132"/>
      <c r="E388" s="132"/>
      <c r="F388" s="133"/>
      <c r="G388" s="133"/>
      <c r="H388" s="133"/>
      <c r="I388" s="105"/>
      <c r="J388" s="426"/>
      <c r="K388" s="105"/>
      <c r="L388" s="105"/>
      <c r="M388" s="105"/>
      <c r="N388" s="105"/>
      <c r="O388" s="105"/>
      <c r="P388" s="105"/>
      <c r="Q388" s="105"/>
    </row>
    <row r="389" spans="1:17" ht="15.75">
      <c r="A389" s="131"/>
      <c r="B389" s="132"/>
      <c r="C389" s="133"/>
      <c r="D389" s="132"/>
      <c r="E389" s="132"/>
      <c r="F389" s="133"/>
      <c r="G389" s="133"/>
      <c r="H389" s="133"/>
      <c r="I389" s="105"/>
      <c r="J389" s="426"/>
      <c r="K389" s="105"/>
      <c r="L389" s="105"/>
      <c r="M389" s="105"/>
      <c r="N389" s="105"/>
      <c r="O389" s="105"/>
      <c r="P389" s="105"/>
      <c r="Q389" s="105"/>
    </row>
    <row r="390" spans="1:17" ht="15.75">
      <c r="A390" s="131"/>
      <c r="B390" s="132"/>
      <c r="C390" s="133"/>
      <c r="D390" s="132"/>
      <c r="E390" s="132"/>
      <c r="F390" s="133"/>
      <c r="G390" s="133"/>
      <c r="H390" s="133"/>
      <c r="I390" s="105"/>
      <c r="J390" s="426"/>
      <c r="K390" s="105"/>
      <c r="L390" s="105"/>
      <c r="M390" s="105"/>
      <c r="N390" s="105"/>
      <c r="O390" s="105"/>
      <c r="P390" s="105"/>
      <c r="Q390" s="105"/>
    </row>
    <row r="391" spans="1:17" ht="15.75">
      <c r="A391" s="131"/>
      <c r="B391" s="132"/>
      <c r="C391" s="133"/>
      <c r="D391" s="132"/>
      <c r="E391" s="132"/>
      <c r="F391" s="133"/>
      <c r="G391" s="133"/>
      <c r="H391" s="133"/>
      <c r="I391" s="105"/>
      <c r="J391" s="426"/>
      <c r="K391" s="105"/>
      <c r="L391" s="105"/>
      <c r="M391" s="105"/>
      <c r="N391" s="105"/>
      <c r="O391" s="105"/>
      <c r="P391" s="105"/>
      <c r="Q391" s="105"/>
    </row>
    <row r="392" spans="1:17" ht="15.75">
      <c r="A392" s="131"/>
      <c r="B392" s="132"/>
      <c r="C392" s="133"/>
      <c r="D392" s="132"/>
      <c r="E392" s="132"/>
      <c r="F392" s="133"/>
      <c r="G392" s="133"/>
      <c r="H392" s="133"/>
      <c r="I392" s="105"/>
      <c r="J392" s="426"/>
      <c r="K392" s="105"/>
      <c r="L392" s="105"/>
      <c r="M392" s="105"/>
      <c r="N392" s="105"/>
      <c r="O392" s="105"/>
      <c r="P392" s="105"/>
      <c r="Q392" s="105"/>
    </row>
    <row r="393" spans="1:17" ht="15.75">
      <c r="A393" s="131"/>
      <c r="B393" s="132"/>
      <c r="C393" s="133"/>
      <c r="D393" s="132"/>
      <c r="E393" s="132"/>
      <c r="F393" s="133"/>
      <c r="G393" s="133"/>
      <c r="H393" s="133"/>
      <c r="I393" s="105"/>
      <c r="J393" s="426"/>
      <c r="K393" s="105"/>
      <c r="L393" s="105"/>
      <c r="M393" s="105"/>
      <c r="N393" s="105"/>
      <c r="O393" s="105"/>
      <c r="P393" s="105"/>
      <c r="Q393" s="105"/>
    </row>
    <row r="394" spans="1:17" ht="15.75">
      <c r="A394" s="131"/>
      <c r="B394" s="132"/>
      <c r="C394" s="133"/>
      <c r="D394" s="132"/>
      <c r="E394" s="132"/>
      <c r="F394" s="133"/>
      <c r="G394" s="133"/>
      <c r="H394" s="133"/>
      <c r="I394" s="105"/>
      <c r="J394" s="426"/>
      <c r="K394" s="105"/>
      <c r="L394" s="105"/>
      <c r="M394" s="105"/>
      <c r="N394" s="105"/>
      <c r="O394" s="105"/>
      <c r="P394" s="105"/>
      <c r="Q394" s="105"/>
    </row>
    <row r="395" spans="1:17" ht="15.75">
      <c r="A395" s="131"/>
      <c r="B395" s="132"/>
      <c r="C395" s="133"/>
      <c r="D395" s="132"/>
      <c r="E395" s="132"/>
      <c r="F395" s="133"/>
      <c r="G395" s="133"/>
      <c r="H395" s="133"/>
      <c r="I395" s="105"/>
      <c r="J395" s="426"/>
      <c r="K395" s="105"/>
      <c r="L395" s="105"/>
      <c r="M395" s="105"/>
      <c r="N395" s="105"/>
      <c r="O395" s="105"/>
      <c r="P395" s="105"/>
      <c r="Q395" s="105"/>
    </row>
    <row r="396" spans="1:17" ht="15.75">
      <c r="A396" s="131"/>
      <c r="B396" s="132"/>
      <c r="C396" s="133"/>
      <c r="D396" s="132"/>
      <c r="E396" s="132"/>
      <c r="F396" s="133"/>
      <c r="G396" s="133"/>
      <c r="H396" s="133"/>
      <c r="I396" s="105"/>
      <c r="J396" s="426"/>
      <c r="K396" s="105"/>
      <c r="L396" s="105"/>
      <c r="M396" s="105"/>
      <c r="N396" s="105"/>
      <c r="O396" s="105"/>
      <c r="P396" s="105"/>
      <c r="Q396" s="105"/>
    </row>
    <row r="397" spans="1:17" ht="15.75">
      <c r="A397" s="131"/>
      <c r="B397" s="132"/>
      <c r="C397" s="133"/>
      <c r="D397" s="132"/>
      <c r="E397" s="132"/>
      <c r="F397" s="133"/>
      <c r="G397" s="133"/>
      <c r="H397" s="133"/>
      <c r="I397" s="105"/>
      <c r="J397" s="426"/>
      <c r="K397" s="105"/>
      <c r="L397" s="105"/>
      <c r="M397" s="105"/>
      <c r="N397" s="105"/>
      <c r="O397" s="105"/>
      <c r="P397" s="105"/>
      <c r="Q397" s="105"/>
    </row>
    <row r="398" spans="1:17" ht="15.75">
      <c r="A398" s="131"/>
      <c r="B398" s="132"/>
      <c r="C398" s="133"/>
      <c r="D398" s="132"/>
      <c r="E398" s="132"/>
      <c r="F398" s="133"/>
      <c r="G398" s="133"/>
      <c r="H398" s="133"/>
      <c r="I398" s="105"/>
      <c r="J398" s="426"/>
      <c r="K398" s="105"/>
      <c r="L398" s="105"/>
      <c r="M398" s="105"/>
      <c r="N398" s="105"/>
      <c r="O398" s="105"/>
      <c r="P398" s="105"/>
      <c r="Q398" s="105"/>
    </row>
    <row r="399" spans="1:17" ht="15.75">
      <c r="A399" s="131"/>
      <c r="B399" s="132"/>
      <c r="C399" s="133"/>
      <c r="D399" s="132"/>
      <c r="E399" s="132"/>
      <c r="F399" s="133"/>
      <c r="G399" s="133"/>
      <c r="H399" s="133"/>
      <c r="I399" s="105"/>
      <c r="J399" s="426"/>
      <c r="K399" s="105"/>
      <c r="L399" s="105"/>
      <c r="M399" s="105"/>
      <c r="N399" s="105"/>
      <c r="O399" s="105"/>
      <c r="P399" s="105"/>
      <c r="Q399" s="105"/>
    </row>
    <row r="400" spans="1:17" ht="15.75">
      <c r="A400" s="131"/>
      <c r="B400" s="132"/>
      <c r="C400" s="133"/>
      <c r="D400" s="132"/>
      <c r="E400" s="132"/>
      <c r="F400" s="133"/>
      <c r="G400" s="133"/>
      <c r="H400" s="133"/>
      <c r="I400" s="105"/>
      <c r="J400" s="426"/>
      <c r="K400" s="105"/>
      <c r="L400" s="105"/>
      <c r="M400" s="105"/>
      <c r="N400" s="105"/>
      <c r="O400" s="105"/>
      <c r="P400" s="105"/>
      <c r="Q400" s="105"/>
    </row>
    <row r="401" spans="1:17" ht="15.75">
      <c r="A401" s="131"/>
      <c r="B401" s="132"/>
      <c r="C401" s="133"/>
      <c r="D401" s="132"/>
      <c r="E401" s="132"/>
      <c r="F401" s="133"/>
      <c r="G401" s="133"/>
      <c r="H401" s="133"/>
      <c r="I401" s="105"/>
      <c r="J401" s="426"/>
      <c r="K401" s="105"/>
      <c r="L401" s="105"/>
      <c r="M401" s="105"/>
      <c r="N401" s="105"/>
      <c r="O401" s="105"/>
      <c r="P401" s="105"/>
      <c r="Q401" s="105"/>
    </row>
    <row r="402" spans="1:17" ht="15.75">
      <c r="A402" s="131"/>
      <c r="B402" s="132"/>
      <c r="C402" s="133"/>
      <c r="D402" s="132"/>
      <c r="E402" s="132"/>
      <c r="F402" s="133"/>
      <c r="G402" s="133"/>
      <c r="H402" s="133"/>
      <c r="I402" s="105"/>
      <c r="J402" s="426"/>
      <c r="K402" s="105"/>
      <c r="L402" s="105"/>
      <c r="M402" s="105"/>
      <c r="N402" s="105"/>
      <c r="O402" s="105"/>
      <c r="P402" s="105"/>
      <c r="Q402" s="105"/>
    </row>
    <row r="403" spans="1:17" ht="15.75">
      <c r="A403" s="131"/>
      <c r="B403" s="132"/>
      <c r="C403" s="133"/>
      <c r="D403" s="132"/>
      <c r="E403" s="132"/>
      <c r="F403" s="133"/>
      <c r="G403" s="133"/>
      <c r="H403" s="133"/>
      <c r="I403" s="105"/>
      <c r="J403" s="426"/>
      <c r="K403" s="105"/>
      <c r="L403" s="105"/>
      <c r="M403" s="105"/>
      <c r="N403" s="105"/>
      <c r="O403" s="105"/>
      <c r="P403" s="105"/>
      <c r="Q403" s="105"/>
    </row>
    <row r="404" spans="1:17" ht="15.75">
      <c r="A404" s="131"/>
      <c r="B404" s="132"/>
      <c r="C404" s="133"/>
      <c r="D404" s="132"/>
      <c r="E404" s="132"/>
      <c r="F404" s="133"/>
      <c r="G404" s="133"/>
      <c r="H404" s="133"/>
      <c r="I404" s="105"/>
      <c r="J404" s="426"/>
      <c r="K404" s="105"/>
      <c r="L404" s="105"/>
      <c r="M404" s="105"/>
      <c r="N404" s="105"/>
      <c r="O404" s="105"/>
      <c r="P404" s="105"/>
      <c r="Q404" s="105"/>
    </row>
    <row r="405" spans="1:17" ht="15.75">
      <c r="A405" s="131"/>
      <c r="B405" s="132"/>
      <c r="C405" s="133"/>
      <c r="D405" s="132"/>
      <c r="E405" s="132"/>
      <c r="F405" s="133"/>
      <c r="G405" s="133"/>
      <c r="H405" s="133"/>
      <c r="I405" s="105"/>
      <c r="J405" s="426"/>
      <c r="K405" s="105"/>
      <c r="L405" s="105"/>
      <c r="M405" s="105"/>
      <c r="N405" s="105"/>
      <c r="O405" s="105"/>
      <c r="P405" s="105"/>
      <c r="Q405" s="105"/>
    </row>
    <row r="406" spans="1:17" ht="15.75">
      <c r="A406" s="131"/>
      <c r="B406" s="132"/>
      <c r="C406" s="133"/>
      <c r="D406" s="132"/>
      <c r="E406" s="132"/>
      <c r="F406" s="133"/>
      <c r="G406" s="133"/>
      <c r="H406" s="133"/>
      <c r="I406" s="105"/>
      <c r="J406" s="426"/>
      <c r="K406" s="105"/>
      <c r="L406" s="105"/>
      <c r="M406" s="105"/>
      <c r="N406" s="105"/>
      <c r="O406" s="105"/>
      <c r="P406" s="105"/>
      <c r="Q406" s="105"/>
    </row>
    <row r="407" spans="1:17" ht="15.75">
      <c r="A407" s="131"/>
      <c r="B407" s="132"/>
      <c r="C407" s="133"/>
      <c r="D407" s="132"/>
      <c r="E407" s="132"/>
      <c r="F407" s="133"/>
      <c r="G407" s="133"/>
      <c r="H407" s="133"/>
      <c r="I407" s="105"/>
      <c r="J407" s="426"/>
      <c r="K407" s="105"/>
      <c r="L407" s="105"/>
      <c r="M407" s="105"/>
      <c r="N407" s="105"/>
      <c r="O407" s="105"/>
      <c r="P407" s="105"/>
      <c r="Q407" s="105"/>
    </row>
    <row r="408" spans="1:17" ht="15.75">
      <c r="A408" s="131"/>
      <c r="B408" s="132"/>
      <c r="C408" s="133"/>
      <c r="D408" s="132"/>
      <c r="E408" s="132"/>
      <c r="F408" s="133"/>
      <c r="G408" s="133"/>
      <c r="H408" s="133"/>
      <c r="I408" s="105"/>
      <c r="J408" s="426"/>
      <c r="K408" s="105"/>
      <c r="L408" s="105"/>
      <c r="M408" s="105"/>
      <c r="N408" s="105"/>
      <c r="O408" s="105"/>
      <c r="P408" s="105"/>
      <c r="Q408" s="105"/>
    </row>
    <row r="409" spans="1:17" ht="15.75">
      <c r="A409" s="131"/>
      <c r="B409" s="132"/>
      <c r="C409" s="133"/>
      <c r="D409" s="132"/>
      <c r="E409" s="132"/>
      <c r="F409" s="133"/>
      <c r="G409" s="133"/>
      <c r="H409" s="133"/>
      <c r="I409" s="105"/>
      <c r="J409" s="426"/>
      <c r="K409" s="105"/>
      <c r="L409" s="105"/>
      <c r="M409" s="105"/>
      <c r="N409" s="105"/>
      <c r="O409" s="105"/>
      <c r="P409" s="105"/>
      <c r="Q409" s="105"/>
    </row>
    <row r="410" spans="1:17" ht="15.75">
      <c r="A410" s="131"/>
      <c r="B410" s="132"/>
      <c r="C410" s="133"/>
      <c r="D410" s="132"/>
      <c r="E410" s="132"/>
      <c r="F410" s="133"/>
      <c r="G410" s="133"/>
      <c r="H410" s="133"/>
      <c r="I410" s="105"/>
      <c r="J410" s="426"/>
      <c r="K410" s="105"/>
      <c r="L410" s="105"/>
      <c r="M410" s="105"/>
      <c r="N410" s="105"/>
      <c r="O410" s="105"/>
      <c r="P410" s="105"/>
      <c r="Q410" s="105"/>
    </row>
    <row r="411" spans="1:17" ht="15.75">
      <c r="A411" s="131"/>
      <c r="B411" s="132"/>
      <c r="C411" s="133"/>
      <c r="D411" s="132"/>
      <c r="E411" s="132"/>
      <c r="F411" s="133"/>
      <c r="G411" s="133"/>
      <c r="H411" s="133"/>
      <c r="I411" s="105"/>
      <c r="J411" s="426"/>
      <c r="K411" s="105"/>
      <c r="L411" s="105"/>
      <c r="M411" s="105"/>
      <c r="N411" s="105"/>
      <c r="O411" s="105"/>
      <c r="P411" s="105"/>
      <c r="Q411" s="105"/>
    </row>
    <row r="412" spans="1:17" ht="15.75">
      <c r="A412" s="131"/>
      <c r="B412" s="132"/>
      <c r="C412" s="133"/>
      <c r="D412" s="132"/>
      <c r="E412" s="132"/>
      <c r="F412" s="133"/>
      <c r="G412" s="133"/>
      <c r="H412" s="133"/>
      <c r="I412" s="105"/>
      <c r="J412" s="426"/>
      <c r="K412" s="105"/>
      <c r="L412" s="105"/>
      <c r="M412" s="105"/>
      <c r="N412" s="105"/>
      <c r="O412" s="105"/>
      <c r="P412" s="105"/>
      <c r="Q412" s="105"/>
    </row>
    <row r="413" spans="1:17" ht="15.75">
      <c r="A413" s="131"/>
      <c r="B413" s="132"/>
      <c r="C413" s="133"/>
      <c r="D413" s="132"/>
      <c r="E413" s="132"/>
      <c r="F413" s="133"/>
      <c r="G413" s="133"/>
      <c r="H413" s="133"/>
      <c r="I413" s="105"/>
      <c r="J413" s="426"/>
      <c r="K413" s="105"/>
      <c r="L413" s="105"/>
      <c r="M413" s="105"/>
      <c r="N413" s="105"/>
      <c r="O413" s="105"/>
      <c r="P413" s="105"/>
      <c r="Q413" s="105"/>
    </row>
    <row r="414" spans="1:17" ht="15.75">
      <c r="A414" s="131"/>
      <c r="B414" s="132"/>
      <c r="C414" s="133"/>
      <c r="D414" s="132"/>
      <c r="E414" s="132"/>
      <c r="F414" s="133"/>
      <c r="G414" s="133"/>
      <c r="H414" s="133"/>
      <c r="I414" s="105"/>
      <c r="J414" s="426"/>
      <c r="K414" s="105"/>
      <c r="L414" s="105"/>
      <c r="M414" s="105"/>
      <c r="N414" s="105"/>
      <c r="O414" s="105"/>
      <c r="P414" s="105"/>
      <c r="Q414" s="105"/>
    </row>
    <row r="415" spans="1:17" ht="15.75">
      <c r="A415" s="131"/>
      <c r="B415" s="132"/>
      <c r="C415" s="133"/>
      <c r="D415" s="132"/>
      <c r="E415" s="132"/>
      <c r="F415" s="133"/>
      <c r="G415" s="133"/>
      <c r="H415" s="133"/>
      <c r="I415" s="105"/>
      <c r="J415" s="426"/>
      <c r="K415" s="105"/>
      <c r="L415" s="105"/>
      <c r="M415" s="105"/>
      <c r="N415" s="105"/>
      <c r="O415" s="105"/>
      <c r="P415" s="105"/>
      <c r="Q415" s="105"/>
    </row>
    <row r="416" spans="1:17" ht="15.75">
      <c r="A416" s="131"/>
      <c r="B416" s="132"/>
      <c r="C416" s="133"/>
      <c r="D416" s="132"/>
      <c r="E416" s="132"/>
      <c r="F416" s="133"/>
      <c r="G416" s="133"/>
      <c r="H416" s="133"/>
      <c r="I416" s="105"/>
      <c r="J416" s="426"/>
      <c r="K416" s="105"/>
      <c r="L416" s="105"/>
      <c r="M416" s="105"/>
      <c r="N416" s="105"/>
      <c r="O416" s="105"/>
      <c r="P416" s="105"/>
      <c r="Q416" s="105"/>
    </row>
    <row r="417" spans="1:17" ht="15.75">
      <c r="A417" s="131"/>
      <c r="B417" s="132"/>
      <c r="C417" s="133"/>
      <c r="D417" s="132"/>
      <c r="E417" s="132"/>
      <c r="F417" s="133"/>
      <c r="G417" s="133"/>
      <c r="H417" s="133"/>
      <c r="I417" s="105"/>
      <c r="J417" s="426"/>
      <c r="K417" s="105"/>
      <c r="L417" s="105"/>
      <c r="M417" s="105"/>
      <c r="N417" s="105"/>
      <c r="O417" s="105"/>
      <c r="P417" s="105"/>
      <c r="Q417" s="105"/>
    </row>
    <row r="418" spans="1:17" ht="15.75">
      <c r="A418" s="131"/>
      <c r="B418" s="132"/>
      <c r="C418" s="133"/>
      <c r="D418" s="132"/>
      <c r="E418" s="132"/>
      <c r="F418" s="133"/>
      <c r="G418" s="133"/>
      <c r="H418" s="133"/>
      <c r="I418" s="105"/>
      <c r="J418" s="426"/>
      <c r="K418" s="105"/>
      <c r="L418" s="105"/>
      <c r="M418" s="105"/>
      <c r="N418" s="105"/>
      <c r="O418" s="105"/>
      <c r="P418" s="105"/>
      <c r="Q418" s="105"/>
    </row>
    <row r="419" spans="1:17" ht="15.75">
      <c r="A419" s="131"/>
      <c r="B419" s="132"/>
      <c r="C419" s="133"/>
      <c r="D419" s="132"/>
      <c r="E419" s="132"/>
      <c r="F419" s="133"/>
      <c r="G419" s="133"/>
      <c r="H419" s="133"/>
      <c r="I419" s="105"/>
      <c r="J419" s="426"/>
      <c r="K419" s="105"/>
      <c r="L419" s="105"/>
      <c r="M419" s="105"/>
      <c r="N419" s="105"/>
      <c r="O419" s="105"/>
      <c r="P419" s="105"/>
      <c r="Q419" s="105"/>
    </row>
    <row r="420" spans="1:17" ht="15.75">
      <c r="A420" s="131"/>
      <c r="B420" s="132"/>
      <c r="C420" s="133"/>
      <c r="D420" s="132"/>
      <c r="E420" s="132"/>
      <c r="F420" s="133"/>
      <c r="G420" s="133"/>
      <c r="H420" s="133"/>
      <c r="I420" s="105"/>
      <c r="J420" s="426"/>
      <c r="K420" s="105"/>
      <c r="L420" s="105"/>
      <c r="M420" s="105"/>
      <c r="N420" s="105"/>
      <c r="O420" s="105"/>
      <c r="P420" s="105"/>
      <c r="Q420" s="105"/>
    </row>
    <row r="421" spans="1:17" ht="15.75">
      <c r="A421" s="131"/>
      <c r="B421" s="132"/>
      <c r="C421" s="133"/>
      <c r="D421" s="132"/>
      <c r="E421" s="132"/>
      <c r="F421" s="133"/>
      <c r="G421" s="133"/>
      <c r="H421" s="133"/>
      <c r="I421" s="105"/>
      <c r="J421" s="426"/>
      <c r="K421" s="105"/>
      <c r="L421" s="105"/>
      <c r="M421" s="105"/>
      <c r="N421" s="105"/>
      <c r="O421" s="105"/>
      <c r="P421" s="105"/>
      <c r="Q421" s="105"/>
    </row>
    <row r="422" spans="1:17" ht="15.75">
      <c r="A422" s="131"/>
      <c r="B422" s="132"/>
      <c r="C422" s="133"/>
      <c r="D422" s="132"/>
      <c r="E422" s="132"/>
      <c r="F422" s="133"/>
      <c r="G422" s="133"/>
      <c r="H422" s="133"/>
      <c r="I422" s="105"/>
      <c r="J422" s="426"/>
      <c r="K422" s="105"/>
      <c r="L422" s="105"/>
      <c r="M422" s="105"/>
      <c r="N422" s="105"/>
      <c r="O422" s="105"/>
      <c r="P422" s="105"/>
      <c r="Q422" s="105"/>
    </row>
    <row r="423" spans="1:17" ht="15.75">
      <c r="A423" s="131"/>
      <c r="B423" s="132"/>
      <c r="C423" s="133"/>
      <c r="D423" s="132"/>
      <c r="E423" s="132"/>
      <c r="F423" s="133"/>
      <c r="G423" s="133"/>
      <c r="H423" s="133"/>
      <c r="I423" s="105"/>
      <c r="J423" s="426"/>
      <c r="K423" s="105"/>
      <c r="L423" s="105"/>
      <c r="M423" s="105"/>
      <c r="N423" s="105"/>
      <c r="O423" s="105"/>
      <c r="P423" s="105"/>
      <c r="Q423" s="105"/>
    </row>
    <row r="424" spans="1:17" ht="15.75">
      <c r="A424" s="131"/>
      <c r="B424" s="132"/>
      <c r="C424" s="133"/>
      <c r="D424" s="132"/>
      <c r="E424" s="132"/>
      <c r="F424" s="133"/>
      <c r="G424" s="133"/>
      <c r="H424" s="133"/>
      <c r="I424" s="105"/>
      <c r="J424" s="426"/>
      <c r="K424" s="105"/>
      <c r="L424" s="105"/>
      <c r="M424" s="105"/>
      <c r="N424" s="105"/>
      <c r="O424" s="105"/>
      <c r="P424" s="105"/>
      <c r="Q424" s="105"/>
    </row>
    <row r="425" spans="1:17" ht="15.75">
      <c r="A425" s="131"/>
      <c r="B425" s="132"/>
      <c r="C425" s="133"/>
      <c r="D425" s="132"/>
      <c r="E425" s="132"/>
      <c r="F425" s="133"/>
      <c r="G425" s="133"/>
      <c r="H425" s="133"/>
      <c r="I425" s="105"/>
      <c r="J425" s="426"/>
      <c r="K425" s="105"/>
      <c r="L425" s="105"/>
      <c r="M425" s="105"/>
      <c r="N425" s="105"/>
      <c r="O425" s="105"/>
      <c r="P425" s="105"/>
      <c r="Q425" s="105"/>
    </row>
    <row r="426" spans="1:17" ht="15.75">
      <c r="A426" s="131"/>
      <c r="B426" s="132"/>
      <c r="C426" s="133"/>
      <c r="D426" s="132"/>
      <c r="E426" s="132"/>
      <c r="F426" s="133"/>
      <c r="G426" s="133"/>
      <c r="H426" s="133"/>
      <c r="I426" s="105"/>
      <c r="J426" s="426"/>
      <c r="K426" s="105"/>
      <c r="L426" s="105"/>
      <c r="M426" s="105"/>
      <c r="N426" s="105"/>
      <c r="O426" s="105"/>
      <c r="P426" s="105"/>
      <c r="Q426" s="105"/>
    </row>
    <row r="427" spans="1:17" ht="15.75">
      <c r="A427" s="131"/>
      <c r="B427" s="132"/>
      <c r="C427" s="133"/>
      <c r="D427" s="132"/>
      <c r="E427" s="132"/>
      <c r="F427" s="133"/>
      <c r="G427" s="133"/>
      <c r="H427" s="133"/>
      <c r="I427" s="105"/>
      <c r="J427" s="426"/>
      <c r="K427" s="105"/>
      <c r="L427" s="105"/>
      <c r="M427" s="105"/>
      <c r="N427" s="105"/>
      <c r="O427" s="105"/>
      <c r="P427" s="105"/>
      <c r="Q427" s="105"/>
    </row>
    <row r="428" spans="1:17" ht="15.75">
      <c r="A428" s="131"/>
      <c r="B428" s="132"/>
      <c r="C428" s="133"/>
      <c r="D428" s="132"/>
      <c r="E428" s="132"/>
      <c r="F428" s="133"/>
      <c r="G428" s="133"/>
      <c r="H428" s="133"/>
      <c r="I428" s="105"/>
      <c r="J428" s="426"/>
      <c r="K428" s="105"/>
      <c r="L428" s="105"/>
      <c r="M428" s="105"/>
      <c r="N428" s="105"/>
      <c r="O428" s="105"/>
      <c r="P428" s="105"/>
      <c r="Q428" s="105"/>
    </row>
    <row r="429" spans="1:17" ht="15.75">
      <c r="A429" s="131"/>
      <c r="B429" s="132"/>
      <c r="C429" s="133"/>
      <c r="D429" s="132"/>
      <c r="E429" s="132"/>
      <c r="F429" s="133"/>
      <c r="G429" s="133"/>
      <c r="H429" s="133"/>
      <c r="I429" s="105"/>
      <c r="J429" s="426"/>
      <c r="K429" s="105"/>
      <c r="L429" s="105"/>
      <c r="M429" s="105"/>
      <c r="N429" s="105"/>
      <c r="O429" s="105"/>
      <c r="P429" s="105"/>
      <c r="Q429" s="105"/>
    </row>
    <row r="430" spans="1:17" ht="15.75">
      <c r="A430" s="131"/>
      <c r="B430" s="132"/>
      <c r="C430" s="133"/>
      <c r="D430" s="132"/>
      <c r="E430" s="132"/>
      <c r="F430" s="133"/>
      <c r="G430" s="133"/>
      <c r="H430" s="133"/>
      <c r="I430" s="105"/>
      <c r="J430" s="426"/>
      <c r="K430" s="105"/>
      <c r="L430" s="105"/>
      <c r="M430" s="105"/>
      <c r="N430" s="105"/>
      <c r="O430" s="105"/>
      <c r="P430" s="105"/>
      <c r="Q430" s="105"/>
    </row>
    <row r="431" spans="1:17" ht="15.75">
      <c r="A431" s="131"/>
      <c r="B431" s="132"/>
      <c r="C431" s="133"/>
      <c r="D431" s="132"/>
      <c r="E431" s="132"/>
      <c r="F431" s="133"/>
      <c r="G431" s="133"/>
      <c r="H431" s="133"/>
      <c r="I431" s="105"/>
      <c r="J431" s="426"/>
      <c r="K431" s="105"/>
      <c r="L431" s="105"/>
      <c r="M431" s="105"/>
      <c r="N431" s="105"/>
      <c r="O431" s="105"/>
      <c r="P431" s="105"/>
      <c r="Q431" s="105"/>
    </row>
    <row r="432" spans="1:17" ht="15.75">
      <c r="A432" s="131"/>
      <c r="B432" s="132"/>
      <c r="C432" s="133"/>
      <c r="D432" s="132"/>
      <c r="E432" s="132"/>
      <c r="F432" s="133"/>
      <c r="G432" s="133"/>
      <c r="H432" s="133"/>
      <c r="I432" s="105"/>
      <c r="J432" s="426"/>
      <c r="K432" s="105"/>
      <c r="L432" s="105"/>
      <c r="M432" s="105"/>
      <c r="N432" s="105"/>
      <c r="O432" s="105"/>
      <c r="P432" s="105"/>
      <c r="Q432" s="105"/>
    </row>
    <row r="433" spans="1:17" ht="15.75">
      <c r="A433" s="131"/>
      <c r="B433" s="132"/>
      <c r="C433" s="133"/>
      <c r="D433" s="132"/>
      <c r="E433" s="132"/>
      <c r="F433" s="133"/>
      <c r="G433" s="133"/>
      <c r="H433" s="133"/>
      <c r="I433" s="105"/>
      <c r="J433" s="426"/>
      <c r="K433" s="105"/>
      <c r="L433" s="105"/>
      <c r="M433" s="105"/>
      <c r="N433" s="105"/>
      <c r="O433" s="105"/>
      <c r="P433" s="105"/>
      <c r="Q433" s="105"/>
    </row>
    <row r="434" spans="1:17" ht="15.75">
      <c r="A434" s="131"/>
      <c r="B434" s="132"/>
      <c r="C434" s="133"/>
      <c r="D434" s="132"/>
      <c r="E434" s="132"/>
      <c r="F434" s="133"/>
      <c r="G434" s="133"/>
      <c r="H434" s="133"/>
      <c r="I434" s="105"/>
      <c r="J434" s="426"/>
      <c r="K434" s="105"/>
      <c r="L434" s="105"/>
      <c r="M434" s="105"/>
      <c r="N434" s="105"/>
      <c r="O434" s="105"/>
      <c r="P434" s="105"/>
      <c r="Q434" s="105"/>
    </row>
    <row r="435" spans="1:17" ht="15.75">
      <c r="A435" s="131"/>
      <c r="B435" s="132"/>
      <c r="C435" s="133"/>
      <c r="D435" s="132"/>
      <c r="E435" s="132"/>
      <c r="F435" s="133"/>
      <c r="G435" s="133"/>
      <c r="H435" s="133"/>
      <c r="I435" s="105"/>
      <c r="J435" s="426"/>
      <c r="K435" s="105"/>
      <c r="L435" s="105"/>
      <c r="M435" s="105"/>
      <c r="N435" s="105"/>
      <c r="O435" s="105"/>
      <c r="P435" s="105"/>
      <c r="Q435" s="105"/>
    </row>
    <row r="436" spans="1:17" ht="15.75">
      <c r="A436" s="131"/>
      <c r="B436" s="132"/>
      <c r="C436" s="133"/>
      <c r="D436" s="132"/>
      <c r="E436" s="132"/>
      <c r="F436" s="133"/>
      <c r="G436" s="133"/>
      <c r="H436" s="133"/>
      <c r="I436" s="105"/>
      <c r="J436" s="426"/>
      <c r="K436" s="105"/>
      <c r="L436" s="105"/>
      <c r="M436" s="105"/>
      <c r="N436" s="105"/>
      <c r="O436" s="105"/>
      <c r="P436" s="105"/>
      <c r="Q436" s="105"/>
    </row>
    <row r="437" spans="1:17" ht="15.75">
      <c r="A437" s="131"/>
      <c r="B437" s="132"/>
      <c r="C437" s="133"/>
      <c r="D437" s="132"/>
      <c r="E437" s="132"/>
      <c r="F437" s="133"/>
      <c r="G437" s="133"/>
      <c r="H437" s="133"/>
      <c r="I437" s="105"/>
      <c r="J437" s="426"/>
      <c r="K437" s="105"/>
      <c r="L437" s="105"/>
      <c r="M437" s="105"/>
      <c r="N437" s="105"/>
      <c r="O437" s="105"/>
      <c r="P437" s="105"/>
      <c r="Q437" s="105"/>
    </row>
    <row r="438" spans="1:17" ht="15.75">
      <c r="A438" s="131"/>
      <c r="B438" s="132"/>
      <c r="C438" s="133"/>
      <c r="D438" s="132"/>
      <c r="E438" s="132"/>
      <c r="F438" s="133"/>
      <c r="G438" s="133"/>
      <c r="H438" s="133"/>
      <c r="I438" s="105"/>
      <c r="J438" s="426"/>
      <c r="K438" s="105"/>
      <c r="L438" s="105"/>
      <c r="M438" s="105"/>
      <c r="N438" s="105"/>
      <c r="O438" s="105"/>
      <c r="P438" s="105"/>
      <c r="Q438" s="105"/>
    </row>
    <row r="439" spans="1:17" ht="15.75">
      <c r="A439" s="131"/>
      <c r="B439" s="132"/>
      <c r="C439" s="133"/>
      <c r="D439" s="132"/>
      <c r="E439" s="132"/>
      <c r="F439" s="133"/>
      <c r="G439" s="133"/>
      <c r="H439" s="133"/>
      <c r="I439" s="105"/>
      <c r="J439" s="426"/>
      <c r="K439" s="105"/>
      <c r="L439" s="105"/>
      <c r="M439" s="105"/>
      <c r="N439" s="105"/>
      <c r="O439" s="105"/>
      <c r="P439" s="105"/>
      <c r="Q439" s="105"/>
    </row>
    <row r="440" spans="1:17" ht="15.75">
      <c r="A440" s="131"/>
      <c r="B440" s="132"/>
      <c r="C440" s="133"/>
      <c r="D440" s="132"/>
      <c r="E440" s="132"/>
      <c r="F440" s="133"/>
      <c r="G440" s="133"/>
      <c r="H440" s="133"/>
      <c r="I440" s="105"/>
      <c r="J440" s="426"/>
      <c r="K440" s="105"/>
      <c r="L440" s="105"/>
      <c r="M440" s="105"/>
      <c r="N440" s="105"/>
      <c r="O440" s="105"/>
      <c r="P440" s="105"/>
      <c r="Q440" s="105"/>
    </row>
    <row r="441" spans="1:17" ht="15.75">
      <c r="A441" s="131"/>
      <c r="B441" s="132"/>
      <c r="C441" s="133"/>
      <c r="D441" s="132"/>
      <c r="E441" s="132"/>
      <c r="F441" s="133"/>
      <c r="G441" s="133"/>
      <c r="H441" s="133"/>
      <c r="I441" s="105"/>
      <c r="J441" s="426"/>
      <c r="K441" s="105"/>
      <c r="L441" s="105"/>
      <c r="M441" s="105"/>
      <c r="N441" s="105"/>
      <c r="O441" s="105"/>
      <c r="P441" s="105"/>
      <c r="Q441" s="105"/>
    </row>
    <row r="442" spans="1:17" ht="15.75">
      <c r="A442" s="131"/>
      <c r="B442" s="132"/>
      <c r="C442" s="133"/>
      <c r="D442" s="132"/>
      <c r="E442" s="132"/>
      <c r="F442" s="133"/>
      <c r="G442" s="133"/>
      <c r="H442" s="133"/>
      <c r="I442" s="105"/>
      <c r="J442" s="426"/>
      <c r="K442" s="105"/>
      <c r="L442" s="105"/>
      <c r="M442" s="105"/>
      <c r="N442" s="105"/>
      <c r="O442" s="105"/>
      <c r="P442" s="105"/>
      <c r="Q442" s="105"/>
    </row>
    <row r="443" spans="1:17" ht="15.75">
      <c r="A443" s="131"/>
      <c r="B443" s="132"/>
      <c r="C443" s="133"/>
      <c r="D443" s="132"/>
      <c r="E443" s="132"/>
      <c r="F443" s="133"/>
      <c r="G443" s="133"/>
      <c r="H443" s="133"/>
      <c r="I443" s="105"/>
      <c r="J443" s="426"/>
      <c r="K443" s="105"/>
      <c r="L443" s="105"/>
      <c r="M443" s="105"/>
      <c r="N443" s="105"/>
      <c r="O443" s="105"/>
      <c r="P443" s="105"/>
      <c r="Q443" s="105"/>
    </row>
    <row r="444" spans="1:17" ht="15.75">
      <c r="A444" s="131"/>
      <c r="B444" s="132"/>
      <c r="C444" s="133"/>
      <c r="D444" s="132"/>
      <c r="E444" s="132"/>
      <c r="F444" s="133"/>
      <c r="G444" s="133"/>
      <c r="H444" s="133"/>
      <c r="I444" s="105"/>
      <c r="J444" s="426"/>
      <c r="K444" s="105"/>
      <c r="L444" s="105"/>
      <c r="M444" s="105"/>
      <c r="N444" s="105"/>
      <c r="O444" s="105"/>
      <c r="P444" s="105"/>
      <c r="Q444" s="105"/>
    </row>
    <row r="445" spans="1:17" ht="15.75">
      <c r="A445" s="131"/>
      <c r="B445" s="132"/>
      <c r="C445" s="133"/>
      <c r="D445" s="132"/>
      <c r="E445" s="132"/>
      <c r="F445" s="133"/>
      <c r="G445" s="133"/>
      <c r="H445" s="133"/>
      <c r="I445" s="105"/>
      <c r="J445" s="426"/>
      <c r="K445" s="105"/>
      <c r="L445" s="105"/>
      <c r="M445" s="105"/>
      <c r="N445" s="105"/>
      <c r="O445" s="105"/>
      <c r="P445" s="105"/>
      <c r="Q445" s="105"/>
    </row>
    <row r="446" spans="1:17" ht="15.75">
      <c r="A446" s="131"/>
      <c r="B446" s="132"/>
      <c r="C446" s="133"/>
      <c r="D446" s="132"/>
      <c r="E446" s="132"/>
      <c r="F446" s="133"/>
      <c r="G446" s="133"/>
      <c r="H446" s="133"/>
      <c r="I446" s="105"/>
      <c r="J446" s="426"/>
      <c r="K446" s="105"/>
      <c r="L446" s="105"/>
      <c r="M446" s="105"/>
      <c r="N446" s="105"/>
      <c r="O446" s="105"/>
      <c r="P446" s="105"/>
      <c r="Q446" s="105"/>
    </row>
    <row r="447" spans="1:17" ht="15.75">
      <c r="A447" s="131"/>
      <c r="B447" s="132"/>
      <c r="C447" s="133"/>
      <c r="D447" s="132"/>
      <c r="E447" s="132"/>
      <c r="F447" s="133"/>
      <c r="G447" s="133"/>
      <c r="H447" s="133"/>
      <c r="I447" s="105"/>
      <c r="J447" s="426"/>
      <c r="K447" s="105"/>
      <c r="L447" s="105"/>
      <c r="M447" s="105"/>
      <c r="N447" s="105"/>
      <c r="O447" s="105"/>
      <c r="P447" s="105"/>
      <c r="Q447" s="105"/>
    </row>
    <row r="448" spans="1:17" ht="15.75">
      <c r="A448" s="131"/>
      <c r="B448" s="132"/>
      <c r="C448" s="133"/>
      <c r="D448" s="132"/>
      <c r="E448" s="132"/>
      <c r="F448" s="133"/>
      <c r="G448" s="133"/>
      <c r="H448" s="133"/>
      <c r="I448" s="105"/>
      <c r="J448" s="426"/>
      <c r="K448" s="105"/>
      <c r="L448" s="105"/>
      <c r="M448" s="105"/>
      <c r="N448" s="105"/>
      <c r="O448" s="105"/>
      <c r="P448" s="105"/>
      <c r="Q448" s="105"/>
    </row>
    <row r="449" spans="1:25" ht="15.75">
      <c r="A449" s="131"/>
      <c r="B449" s="132"/>
      <c r="C449" s="133"/>
      <c r="D449" s="132"/>
      <c r="E449" s="132"/>
      <c r="F449" s="133"/>
      <c r="G449" s="133"/>
      <c r="H449" s="133"/>
      <c r="I449" s="105"/>
      <c r="J449" s="426"/>
      <c r="K449" s="105"/>
      <c r="L449" s="105"/>
      <c r="M449" s="105"/>
      <c r="N449" s="105"/>
      <c r="O449" s="105"/>
      <c r="P449" s="105"/>
      <c r="Q449" s="105"/>
    </row>
    <row r="450" spans="1:25" ht="15.75">
      <c r="A450" s="131"/>
      <c r="B450" s="132"/>
      <c r="C450" s="133"/>
      <c r="D450" s="132"/>
      <c r="E450" s="132"/>
      <c r="F450" s="133"/>
      <c r="G450" s="133"/>
      <c r="H450" s="133"/>
      <c r="I450" s="105"/>
      <c r="J450" s="426"/>
      <c r="K450" s="105"/>
      <c r="L450" s="105"/>
      <c r="M450" s="105"/>
      <c r="N450" s="105"/>
      <c r="O450" s="105"/>
      <c r="P450" s="105"/>
      <c r="Q450" s="105"/>
    </row>
    <row r="451" spans="1:25" ht="15.75">
      <c r="A451" s="131"/>
      <c r="B451" s="132"/>
      <c r="C451" s="133"/>
      <c r="D451" s="132"/>
      <c r="E451" s="132"/>
      <c r="F451" s="133"/>
      <c r="G451" s="133"/>
      <c r="H451" s="133"/>
      <c r="I451" s="105"/>
      <c r="J451" s="426"/>
      <c r="K451" s="105"/>
      <c r="L451" s="105"/>
      <c r="M451" s="105"/>
      <c r="N451" s="105"/>
      <c r="O451" s="105"/>
      <c r="P451" s="105"/>
      <c r="Q451" s="105"/>
    </row>
    <row r="452" spans="1:25" ht="15.75">
      <c r="A452" s="131"/>
      <c r="B452" s="132"/>
      <c r="C452" s="133"/>
      <c r="D452" s="132"/>
      <c r="E452" s="132"/>
      <c r="F452" s="133"/>
      <c r="G452" s="133"/>
      <c r="H452" s="133"/>
      <c r="I452" s="105"/>
      <c r="J452" s="426"/>
      <c r="K452" s="105"/>
      <c r="L452" s="105"/>
      <c r="M452" s="105"/>
      <c r="N452" s="105"/>
      <c r="O452" s="105"/>
      <c r="P452" s="105"/>
      <c r="Q452" s="105"/>
    </row>
    <row r="453" spans="1:25" ht="15.75">
      <c r="A453" s="131"/>
      <c r="B453" s="132"/>
      <c r="C453" s="133"/>
      <c r="D453" s="132"/>
      <c r="E453" s="132"/>
      <c r="F453" s="133"/>
      <c r="G453" s="133"/>
      <c r="H453" s="133"/>
      <c r="I453" s="105"/>
      <c r="J453" s="426"/>
      <c r="K453" s="105"/>
      <c r="L453" s="105"/>
      <c r="M453" s="105"/>
      <c r="N453" s="105"/>
      <c r="O453" s="105"/>
      <c r="P453" s="105"/>
      <c r="Q453" s="105"/>
    </row>
    <row r="454" spans="1:25" ht="15.75">
      <c r="A454" s="131"/>
      <c r="B454" s="132"/>
      <c r="C454" s="133"/>
      <c r="D454" s="132"/>
      <c r="E454" s="132"/>
      <c r="F454" s="133"/>
      <c r="G454" s="133"/>
      <c r="H454" s="133"/>
      <c r="I454" s="105"/>
      <c r="J454" s="426"/>
      <c r="K454" s="105"/>
      <c r="L454" s="105"/>
      <c r="M454" s="105"/>
      <c r="N454" s="105"/>
      <c r="O454" s="105"/>
      <c r="P454" s="105"/>
      <c r="Q454" s="105"/>
    </row>
    <row r="455" spans="1:25" ht="15.75">
      <c r="A455" s="131"/>
      <c r="B455" s="132"/>
      <c r="C455" s="133"/>
      <c r="D455" s="132"/>
      <c r="E455" s="132"/>
      <c r="F455" s="133"/>
      <c r="G455" s="133"/>
      <c r="H455" s="133"/>
      <c r="I455" s="105"/>
      <c r="J455" s="426"/>
      <c r="K455" s="105"/>
      <c r="L455" s="105"/>
      <c r="M455" s="105"/>
      <c r="N455" s="105"/>
      <c r="O455" s="105"/>
      <c r="P455" s="105"/>
      <c r="Q455" s="105"/>
    </row>
    <row r="456" spans="1:25" ht="15.75">
      <c r="A456" s="131"/>
      <c r="B456" s="132"/>
      <c r="C456" s="133"/>
      <c r="D456" s="132"/>
      <c r="E456" s="132"/>
      <c r="F456" s="133"/>
      <c r="G456" s="133"/>
      <c r="H456" s="133"/>
      <c r="I456" s="105"/>
      <c r="J456" s="426"/>
      <c r="K456" s="105"/>
      <c r="L456" s="105"/>
      <c r="M456" s="105"/>
      <c r="N456" s="105"/>
      <c r="O456" s="105"/>
      <c r="P456" s="105"/>
      <c r="Q456" s="105"/>
    </row>
    <row r="457" spans="1:25" ht="15.75">
      <c r="A457" s="131"/>
      <c r="B457" s="132"/>
      <c r="C457" s="133"/>
      <c r="D457" s="132"/>
      <c r="E457" s="132"/>
      <c r="F457" s="133"/>
      <c r="G457" s="133"/>
      <c r="H457" s="133"/>
      <c r="I457" s="105"/>
      <c r="J457" s="426"/>
      <c r="K457" s="105"/>
      <c r="L457" s="105"/>
      <c r="M457" s="105"/>
      <c r="N457" s="105"/>
      <c r="O457" s="105"/>
      <c r="P457" s="105"/>
      <c r="Q457" s="105"/>
    </row>
    <row r="458" spans="1:25" ht="15.75">
      <c r="A458" s="131"/>
      <c r="B458" s="132"/>
      <c r="C458" s="133"/>
      <c r="D458" s="132"/>
      <c r="E458" s="132"/>
      <c r="F458" s="133"/>
      <c r="G458" s="133"/>
      <c r="H458" s="133"/>
      <c r="I458" s="105"/>
      <c r="J458" s="426"/>
      <c r="K458" s="105"/>
      <c r="L458" s="105"/>
      <c r="M458" s="105"/>
      <c r="N458" s="105"/>
      <c r="O458" s="105"/>
      <c r="P458" s="105"/>
      <c r="Q458" s="105"/>
    </row>
    <row r="459" spans="1:25" ht="15.75">
      <c r="A459" s="131"/>
      <c r="B459" s="132"/>
      <c r="C459" s="133"/>
      <c r="D459" s="132"/>
      <c r="E459" s="132"/>
      <c r="F459" s="133"/>
      <c r="G459" s="133"/>
      <c r="H459" s="133"/>
      <c r="I459" s="105"/>
      <c r="J459" s="426"/>
      <c r="K459" s="105"/>
      <c r="L459" s="105"/>
      <c r="M459" s="105"/>
      <c r="N459" s="105"/>
      <c r="O459" s="105"/>
      <c r="P459" s="105"/>
      <c r="Q459" s="105"/>
    </row>
    <row r="460" spans="1:25" ht="15.75">
      <c r="A460" s="131"/>
      <c r="B460" s="132"/>
      <c r="C460" s="133"/>
      <c r="D460" s="132"/>
      <c r="E460" s="132"/>
      <c r="F460" s="133"/>
      <c r="G460" s="133"/>
      <c r="H460" s="133"/>
    </row>
    <row r="461" spans="1:25" ht="15.75">
      <c r="A461" s="131"/>
      <c r="B461" s="132"/>
      <c r="C461" s="133"/>
      <c r="D461" s="132"/>
      <c r="E461" s="132"/>
      <c r="F461" s="133"/>
      <c r="G461" s="133"/>
      <c r="H461" s="133"/>
    </row>
    <row r="462" spans="1:25" ht="15.75">
      <c r="A462" s="131"/>
      <c r="B462" s="132"/>
      <c r="C462" s="133"/>
      <c r="D462" s="132"/>
      <c r="E462" s="132"/>
      <c r="F462" s="133"/>
      <c r="G462" s="133"/>
      <c r="H462" s="133"/>
    </row>
    <row r="463" spans="1:25" s="135" customFormat="1" ht="15.75">
      <c r="A463" s="131"/>
      <c r="B463" s="132"/>
      <c r="C463" s="133"/>
      <c r="D463" s="132"/>
      <c r="E463" s="132"/>
      <c r="F463" s="133"/>
      <c r="G463" s="133"/>
      <c r="H463" s="133"/>
      <c r="J463" s="427"/>
      <c r="R463" s="101"/>
      <c r="S463" s="101"/>
      <c r="T463" s="101"/>
      <c r="U463" s="101"/>
      <c r="V463" s="101"/>
      <c r="W463" s="101"/>
      <c r="X463" s="101"/>
      <c r="Y463" s="101"/>
    </row>
    <row r="464" spans="1:25" s="135" customFormat="1" ht="15.75">
      <c r="A464" s="131"/>
      <c r="B464" s="132"/>
      <c r="C464" s="133"/>
      <c r="D464" s="132"/>
      <c r="E464" s="132"/>
      <c r="F464" s="133"/>
      <c r="G464" s="133"/>
      <c r="H464" s="133"/>
      <c r="J464" s="427"/>
      <c r="R464" s="101"/>
      <c r="S464" s="101"/>
      <c r="T464" s="101"/>
      <c r="U464" s="101"/>
      <c r="V464" s="101"/>
      <c r="W464" s="101"/>
      <c r="X464" s="101"/>
      <c r="Y464" s="101"/>
    </row>
    <row r="465" spans="1:25" s="135" customFormat="1" ht="15.75">
      <c r="A465" s="131"/>
      <c r="B465" s="132"/>
      <c r="C465" s="133"/>
      <c r="D465" s="132"/>
      <c r="E465" s="132"/>
      <c r="F465" s="133"/>
      <c r="G465" s="133"/>
      <c r="H465" s="133"/>
      <c r="J465" s="427"/>
      <c r="R465" s="101"/>
      <c r="S465" s="101"/>
      <c r="T465" s="101"/>
      <c r="U465" s="101"/>
      <c r="V465" s="101"/>
      <c r="W465" s="101"/>
      <c r="X465" s="101"/>
      <c r="Y465" s="101"/>
    </row>
    <row r="466" spans="1:25" s="135" customFormat="1" ht="15.75">
      <c r="A466" s="131"/>
      <c r="B466" s="132"/>
      <c r="C466" s="133"/>
      <c r="D466" s="132"/>
      <c r="E466" s="132"/>
      <c r="F466" s="133"/>
      <c r="G466" s="133"/>
      <c r="H466" s="133"/>
      <c r="J466" s="427"/>
      <c r="R466" s="101"/>
      <c r="S466" s="101"/>
      <c r="T466" s="101"/>
      <c r="U466" s="101"/>
      <c r="V466" s="101"/>
      <c r="W466" s="101"/>
      <c r="X466" s="101"/>
      <c r="Y466" s="101"/>
    </row>
    <row r="467" spans="1:25" s="135" customFormat="1" ht="15.75">
      <c r="A467" s="131"/>
      <c r="B467" s="132"/>
      <c r="C467" s="133"/>
      <c r="D467" s="132"/>
      <c r="E467" s="132"/>
      <c r="F467" s="133"/>
      <c r="G467" s="133"/>
      <c r="H467" s="133"/>
      <c r="J467" s="427"/>
      <c r="R467" s="101"/>
      <c r="S467" s="101"/>
      <c r="T467" s="101"/>
      <c r="U467" s="101"/>
      <c r="V467" s="101"/>
      <c r="W467" s="101"/>
      <c r="X467" s="101"/>
      <c r="Y467" s="101"/>
    </row>
    <row r="468" spans="1:25" s="135" customFormat="1" ht="15.75">
      <c r="A468" s="131"/>
      <c r="B468" s="132"/>
      <c r="C468" s="133"/>
      <c r="D468" s="132"/>
      <c r="E468" s="132"/>
      <c r="F468" s="133"/>
      <c r="G468" s="133"/>
      <c r="H468" s="133"/>
      <c r="J468" s="427"/>
      <c r="R468" s="101"/>
      <c r="S468" s="101"/>
      <c r="T468" s="101"/>
      <c r="U468" s="101"/>
      <c r="V468" s="101"/>
      <c r="W468" s="101"/>
      <c r="X468" s="101"/>
      <c r="Y468" s="101"/>
    </row>
    <row r="469" spans="1:25" s="135" customFormat="1" ht="15.75">
      <c r="A469" s="131"/>
      <c r="B469" s="132"/>
      <c r="C469" s="133"/>
      <c r="D469" s="132"/>
      <c r="E469" s="132"/>
      <c r="F469" s="133"/>
      <c r="G469" s="133"/>
      <c r="H469" s="133"/>
      <c r="J469" s="427"/>
      <c r="R469" s="101"/>
      <c r="S469" s="101"/>
      <c r="T469" s="101"/>
      <c r="U469" s="101"/>
      <c r="V469" s="101"/>
      <c r="W469" s="101"/>
      <c r="X469" s="101"/>
      <c r="Y469" s="101"/>
    </row>
    <row r="470" spans="1:25" s="135" customFormat="1" ht="15.75">
      <c r="A470" s="131"/>
      <c r="B470" s="132"/>
      <c r="C470" s="133"/>
      <c r="D470" s="132"/>
      <c r="E470" s="132"/>
      <c r="F470" s="133"/>
      <c r="G470" s="133"/>
      <c r="H470" s="133"/>
      <c r="J470" s="427"/>
      <c r="R470" s="101"/>
      <c r="S470" s="101"/>
      <c r="T470" s="101"/>
      <c r="U470" s="101"/>
      <c r="V470" s="101"/>
      <c r="W470" s="101"/>
      <c r="X470" s="101"/>
      <c r="Y470" s="101"/>
    </row>
    <row r="471" spans="1:25" s="135" customFormat="1" ht="15.75">
      <c r="A471" s="131"/>
      <c r="B471" s="132"/>
      <c r="C471" s="133"/>
      <c r="D471" s="132"/>
      <c r="E471" s="132"/>
      <c r="F471" s="133"/>
      <c r="G471" s="133"/>
      <c r="H471" s="133"/>
      <c r="J471" s="427"/>
      <c r="R471" s="101"/>
      <c r="S471" s="101"/>
      <c r="T471" s="101"/>
      <c r="U471" s="101"/>
      <c r="V471" s="101"/>
      <c r="W471" s="101"/>
      <c r="X471" s="101"/>
      <c r="Y471" s="101"/>
    </row>
    <row r="472" spans="1:25" s="135" customFormat="1" ht="15.75">
      <c r="A472" s="131"/>
      <c r="B472" s="132"/>
      <c r="C472" s="133"/>
      <c r="D472" s="132"/>
      <c r="E472" s="132"/>
      <c r="F472" s="133"/>
      <c r="G472" s="133"/>
      <c r="H472" s="133"/>
      <c r="J472" s="427"/>
      <c r="R472" s="101"/>
      <c r="S472" s="101"/>
      <c r="T472" s="101"/>
      <c r="U472" s="101"/>
      <c r="V472" s="101"/>
      <c r="W472" s="101"/>
      <c r="X472" s="101"/>
      <c r="Y472" s="101"/>
    </row>
    <row r="473" spans="1:25" s="135" customFormat="1" ht="15.75">
      <c r="A473" s="131"/>
      <c r="B473" s="132"/>
      <c r="C473" s="133"/>
      <c r="D473" s="132"/>
      <c r="E473" s="132"/>
      <c r="F473" s="133"/>
      <c r="G473" s="133"/>
      <c r="H473" s="133"/>
      <c r="J473" s="427"/>
      <c r="R473" s="101"/>
      <c r="S473" s="101"/>
      <c r="T473" s="101"/>
      <c r="U473" s="101"/>
      <c r="V473" s="101"/>
      <c r="W473" s="101"/>
      <c r="X473" s="101"/>
      <c r="Y473" s="101"/>
    </row>
    <row r="474" spans="1:25" s="135" customFormat="1" ht="15.75">
      <c r="A474" s="131"/>
      <c r="B474" s="132"/>
      <c r="C474" s="133"/>
      <c r="D474" s="132"/>
      <c r="E474" s="132"/>
      <c r="F474" s="133"/>
      <c r="G474" s="133"/>
      <c r="H474" s="133"/>
      <c r="J474" s="427"/>
      <c r="R474" s="101"/>
      <c r="S474" s="101"/>
      <c r="T474" s="101"/>
      <c r="U474" s="101"/>
      <c r="V474" s="101"/>
      <c r="W474" s="101"/>
      <c r="X474" s="101"/>
      <c r="Y474" s="101"/>
    </row>
    <row r="475" spans="1:25" s="135" customFormat="1" ht="15.75">
      <c r="A475" s="131"/>
      <c r="B475" s="132"/>
      <c r="C475" s="133"/>
      <c r="D475" s="132"/>
      <c r="E475" s="132"/>
      <c r="F475" s="133"/>
      <c r="G475" s="133"/>
      <c r="H475" s="133"/>
      <c r="J475" s="427"/>
      <c r="R475" s="101"/>
      <c r="S475" s="101"/>
      <c r="T475" s="101"/>
      <c r="U475" s="101"/>
      <c r="V475" s="101"/>
      <c r="W475" s="101"/>
      <c r="X475" s="101"/>
      <c r="Y475" s="101"/>
    </row>
    <row r="476" spans="1:25" s="135" customFormat="1" ht="15" customHeight="1">
      <c r="A476" s="131"/>
      <c r="B476" s="132"/>
      <c r="C476" s="133"/>
      <c r="D476" s="132"/>
      <c r="E476" s="132"/>
      <c r="F476" s="133"/>
      <c r="G476" s="133"/>
      <c r="H476" s="133"/>
      <c r="J476" s="427"/>
      <c r="R476" s="101"/>
      <c r="S476" s="101"/>
      <c r="T476" s="101"/>
      <c r="U476" s="101"/>
      <c r="V476" s="101"/>
      <c r="W476" s="101"/>
      <c r="X476" s="101"/>
      <c r="Y476" s="101"/>
    </row>
    <row r="477" spans="1:25" s="135" customFormat="1" ht="15" customHeight="1">
      <c r="A477" s="131"/>
      <c r="B477" s="132"/>
      <c r="C477" s="133"/>
      <c r="D477" s="132"/>
      <c r="E477" s="132"/>
      <c r="F477" s="133"/>
      <c r="G477" s="133"/>
      <c r="H477" s="133"/>
      <c r="J477" s="427"/>
      <c r="R477" s="101"/>
      <c r="S477" s="101"/>
      <c r="T477" s="101"/>
      <c r="U477" s="101"/>
      <c r="V477" s="101"/>
      <c r="W477" s="101"/>
      <c r="X477" s="101"/>
      <c r="Y477" s="101"/>
    </row>
    <row r="478" spans="1:25" s="135" customFormat="1" ht="15" customHeight="1">
      <c r="A478" s="131"/>
      <c r="B478" s="132"/>
      <c r="C478" s="133"/>
      <c r="D478" s="132"/>
      <c r="E478" s="132"/>
      <c r="F478" s="133"/>
      <c r="G478" s="133"/>
      <c r="H478" s="133"/>
      <c r="J478" s="427"/>
      <c r="R478" s="101"/>
      <c r="S478" s="101"/>
      <c r="T478" s="101"/>
      <c r="U478" s="101"/>
      <c r="V478" s="101"/>
      <c r="W478" s="101"/>
      <c r="X478" s="101"/>
      <c r="Y478" s="101"/>
    </row>
    <row r="479" spans="1:25" s="137" customFormat="1" ht="15" customHeight="1">
      <c r="A479" s="131"/>
      <c r="B479" s="132"/>
      <c r="C479" s="133"/>
      <c r="D479" s="132"/>
      <c r="E479" s="132"/>
      <c r="F479" s="133"/>
      <c r="G479" s="133"/>
      <c r="H479" s="133"/>
      <c r="I479" s="135"/>
      <c r="J479" s="427"/>
      <c r="K479" s="135"/>
      <c r="L479" s="135"/>
      <c r="M479" s="135"/>
      <c r="N479" s="135"/>
      <c r="O479" s="135"/>
      <c r="P479" s="135"/>
      <c r="Q479" s="135"/>
      <c r="R479" s="101"/>
      <c r="S479" s="101"/>
      <c r="T479" s="101"/>
      <c r="U479" s="101"/>
      <c r="V479" s="101"/>
      <c r="W479" s="101"/>
      <c r="X479" s="101"/>
      <c r="Y479" s="101"/>
    </row>
    <row r="480" spans="1:25" s="137" customFormat="1" ht="15" customHeight="1">
      <c r="A480" s="131"/>
      <c r="B480" s="132"/>
      <c r="C480" s="133"/>
      <c r="D480" s="132"/>
      <c r="E480" s="132"/>
      <c r="F480" s="133"/>
      <c r="G480" s="133"/>
      <c r="H480" s="133"/>
      <c r="I480" s="135"/>
      <c r="J480" s="427"/>
      <c r="K480" s="135"/>
      <c r="L480" s="135"/>
      <c r="M480" s="135"/>
      <c r="N480" s="135"/>
      <c r="O480" s="135"/>
      <c r="P480" s="135"/>
      <c r="Q480" s="135"/>
      <c r="R480" s="101"/>
      <c r="S480" s="101"/>
      <c r="T480" s="101"/>
      <c r="U480" s="101"/>
      <c r="V480" s="101"/>
      <c r="W480" s="101"/>
      <c r="X480" s="101"/>
      <c r="Y480" s="101"/>
    </row>
    <row r="481" spans="1:8" ht="15" customHeight="1">
      <c r="A481" s="131"/>
      <c r="B481" s="132"/>
      <c r="C481" s="133"/>
      <c r="D481" s="132"/>
      <c r="E481" s="132"/>
      <c r="F481" s="133"/>
      <c r="G481" s="133"/>
      <c r="H481" s="133"/>
    </row>
    <row r="482" spans="1:8" ht="15" customHeight="1">
      <c r="A482" s="131"/>
      <c r="B482" s="132"/>
      <c r="C482" s="133"/>
      <c r="D482" s="132"/>
      <c r="E482" s="132"/>
      <c r="F482" s="133"/>
      <c r="G482" s="133"/>
      <c r="H482" s="133"/>
    </row>
    <row r="483" spans="1:8" ht="15" customHeight="1">
      <c r="A483" s="131"/>
      <c r="B483" s="132"/>
      <c r="C483" s="133"/>
      <c r="D483" s="132"/>
      <c r="E483" s="132"/>
      <c r="F483" s="133"/>
      <c r="G483" s="133"/>
      <c r="H483" s="133"/>
    </row>
    <row r="484" spans="1:8" ht="15" customHeight="1">
      <c r="A484" s="131"/>
      <c r="B484" s="132"/>
      <c r="C484" s="133"/>
      <c r="D484" s="132"/>
      <c r="E484" s="132"/>
      <c r="F484" s="133"/>
      <c r="G484" s="133"/>
      <c r="H484" s="133"/>
    </row>
    <row r="485" spans="1:8" ht="15" customHeight="1">
      <c r="A485" s="131"/>
      <c r="B485" s="132"/>
      <c r="C485" s="133"/>
      <c r="D485" s="132"/>
      <c r="E485" s="132"/>
      <c r="F485" s="133"/>
      <c r="G485" s="133"/>
      <c r="H485" s="133"/>
    </row>
    <row r="486" spans="1:8" ht="15" customHeight="1">
      <c r="A486" s="131"/>
      <c r="B486" s="132"/>
      <c r="C486" s="133"/>
      <c r="D486" s="132"/>
      <c r="E486" s="132"/>
      <c r="F486" s="133"/>
      <c r="G486" s="133"/>
      <c r="H486" s="133"/>
    </row>
    <row r="487" spans="1:8" ht="15" customHeight="1">
      <c r="A487" s="131"/>
      <c r="B487" s="132"/>
      <c r="C487" s="133"/>
      <c r="D487" s="132"/>
      <c r="E487" s="132"/>
      <c r="F487" s="133"/>
      <c r="G487" s="133"/>
      <c r="H487" s="133"/>
    </row>
    <row r="488" spans="1:8" ht="15" customHeight="1">
      <c r="A488" s="131"/>
      <c r="B488" s="132"/>
      <c r="C488" s="133"/>
      <c r="D488" s="132"/>
      <c r="E488" s="132"/>
      <c r="F488" s="133"/>
      <c r="G488" s="133"/>
      <c r="H488" s="133"/>
    </row>
    <row r="489" spans="1:8" ht="15" customHeight="1">
      <c r="A489" s="131"/>
      <c r="B489" s="132"/>
      <c r="C489" s="133"/>
      <c r="D489" s="132"/>
      <c r="E489" s="132"/>
      <c r="F489" s="133"/>
      <c r="G489" s="133"/>
      <c r="H489" s="133"/>
    </row>
    <row r="490" spans="1:8" ht="15" customHeight="1">
      <c r="A490" s="131"/>
      <c r="B490" s="132"/>
      <c r="C490" s="133"/>
      <c r="D490" s="132"/>
      <c r="E490" s="132"/>
      <c r="F490" s="133"/>
      <c r="G490" s="133"/>
      <c r="H490" s="133"/>
    </row>
    <row r="491" spans="1:8" ht="15" customHeight="1">
      <c r="A491" s="131"/>
      <c r="B491" s="132"/>
      <c r="C491" s="133"/>
      <c r="D491" s="132"/>
      <c r="E491" s="132"/>
      <c r="F491" s="133"/>
      <c r="G491" s="133"/>
      <c r="H491" s="133"/>
    </row>
    <row r="492" spans="1:8" ht="15" customHeight="1">
      <c r="A492" s="131"/>
      <c r="B492" s="132"/>
      <c r="C492" s="133"/>
      <c r="D492" s="132"/>
      <c r="E492" s="132"/>
      <c r="F492" s="133"/>
      <c r="G492" s="133"/>
      <c r="H492" s="133"/>
    </row>
    <row r="493" spans="1:8" ht="15" customHeight="1">
      <c r="A493" s="131"/>
      <c r="B493" s="132"/>
      <c r="C493" s="133"/>
      <c r="D493" s="132"/>
      <c r="E493" s="132"/>
      <c r="F493" s="133"/>
      <c r="G493" s="133"/>
      <c r="H493" s="133"/>
    </row>
    <row r="494" spans="1:8" ht="15" customHeight="1">
      <c r="A494" s="131"/>
      <c r="B494" s="132"/>
      <c r="C494" s="133"/>
      <c r="D494" s="132"/>
      <c r="E494" s="132"/>
      <c r="F494" s="133"/>
      <c r="G494" s="133"/>
      <c r="H494" s="133"/>
    </row>
    <row r="495" spans="1:8" ht="15" customHeight="1">
      <c r="A495" s="131"/>
      <c r="B495" s="132"/>
      <c r="C495" s="133"/>
      <c r="D495" s="132"/>
      <c r="E495" s="132"/>
      <c r="F495" s="133"/>
      <c r="G495" s="133"/>
      <c r="H495" s="133"/>
    </row>
    <row r="496" spans="1:8" ht="15" customHeight="1">
      <c r="A496" s="131"/>
      <c r="B496" s="132"/>
      <c r="C496" s="133"/>
      <c r="D496" s="132"/>
      <c r="E496" s="132"/>
      <c r="F496" s="133"/>
      <c r="G496" s="133"/>
      <c r="H496" s="133"/>
    </row>
    <row r="497" spans="1:8" ht="15" customHeight="1">
      <c r="A497" s="131"/>
      <c r="B497" s="132"/>
      <c r="C497" s="133"/>
      <c r="D497" s="132"/>
      <c r="E497" s="132"/>
      <c r="F497" s="133"/>
      <c r="G497" s="133"/>
      <c r="H497" s="133"/>
    </row>
    <row r="498" spans="1:8" ht="15" customHeight="1">
      <c r="A498" s="131"/>
      <c r="B498" s="132"/>
      <c r="C498" s="133"/>
      <c r="D498" s="132"/>
      <c r="E498" s="132"/>
      <c r="F498" s="133"/>
      <c r="G498" s="133"/>
      <c r="H498" s="133"/>
    </row>
    <row r="499" spans="1:8" ht="15" customHeight="1">
      <c r="A499" s="131"/>
      <c r="B499" s="132"/>
      <c r="C499" s="133"/>
      <c r="D499" s="132"/>
      <c r="E499" s="132"/>
      <c r="F499" s="133"/>
      <c r="G499" s="133"/>
      <c r="H499" s="133"/>
    </row>
    <row r="500" spans="1:8" ht="15" customHeight="1">
      <c r="A500" s="131"/>
      <c r="B500" s="132"/>
      <c r="C500" s="133"/>
      <c r="D500" s="132"/>
      <c r="E500" s="132"/>
      <c r="F500" s="133"/>
      <c r="G500" s="133"/>
      <c r="H500" s="133"/>
    </row>
    <row r="501" spans="1:8" ht="15" customHeight="1">
      <c r="A501" s="131"/>
      <c r="B501" s="132"/>
      <c r="C501" s="133"/>
      <c r="D501" s="132"/>
      <c r="E501" s="132"/>
      <c r="F501" s="133"/>
      <c r="G501" s="133"/>
      <c r="H501" s="133"/>
    </row>
    <row r="502" spans="1:8" ht="15" customHeight="1">
      <c r="A502" s="131"/>
      <c r="B502" s="132"/>
      <c r="C502" s="133"/>
      <c r="D502" s="132"/>
      <c r="E502" s="132"/>
      <c r="F502" s="133"/>
      <c r="G502" s="133"/>
      <c r="H502" s="133"/>
    </row>
    <row r="503" spans="1:8" ht="15" customHeight="1">
      <c r="A503" s="131"/>
      <c r="B503" s="132"/>
      <c r="C503" s="133"/>
      <c r="D503" s="132"/>
      <c r="E503" s="132"/>
      <c r="F503" s="133"/>
      <c r="G503" s="133"/>
      <c r="H503" s="133"/>
    </row>
    <row r="504" spans="1:8" ht="15" customHeight="1">
      <c r="A504" s="131"/>
      <c r="B504" s="132"/>
      <c r="C504" s="133"/>
      <c r="D504" s="132"/>
      <c r="E504" s="132"/>
      <c r="F504" s="133"/>
      <c r="G504" s="133"/>
      <c r="H504" s="133"/>
    </row>
    <row r="505" spans="1:8" ht="15" customHeight="1">
      <c r="A505" s="131"/>
      <c r="B505" s="132"/>
      <c r="C505" s="133"/>
      <c r="D505" s="132"/>
      <c r="E505" s="132"/>
      <c r="F505" s="133"/>
      <c r="G505" s="133"/>
      <c r="H505" s="133"/>
    </row>
    <row r="506" spans="1:8" ht="15" customHeight="1">
      <c r="A506" s="131"/>
      <c r="B506" s="132"/>
      <c r="C506" s="133"/>
      <c r="D506" s="132"/>
      <c r="E506" s="132"/>
      <c r="F506" s="133"/>
      <c r="G506" s="133"/>
      <c r="H506" s="133"/>
    </row>
    <row r="507" spans="1:8" ht="15" customHeight="1">
      <c r="A507" s="131"/>
      <c r="B507" s="132"/>
      <c r="C507" s="133"/>
      <c r="D507" s="132"/>
      <c r="E507" s="132"/>
      <c r="F507" s="133"/>
      <c r="G507" s="133"/>
      <c r="H507" s="133"/>
    </row>
    <row r="508" spans="1:8" ht="15" customHeight="1">
      <c r="A508" s="131"/>
      <c r="B508" s="132"/>
      <c r="C508" s="133"/>
      <c r="D508" s="132"/>
      <c r="E508" s="132"/>
      <c r="F508" s="133"/>
      <c r="G508" s="133"/>
      <c r="H508" s="133"/>
    </row>
    <row r="509" spans="1:8" ht="15" customHeight="1">
      <c r="A509" s="131"/>
      <c r="B509" s="132"/>
      <c r="C509" s="133"/>
      <c r="D509" s="132"/>
      <c r="E509" s="132"/>
      <c r="F509" s="133"/>
      <c r="G509" s="133"/>
      <c r="H509" s="133"/>
    </row>
    <row r="510" spans="1:8" ht="15" customHeight="1">
      <c r="A510" s="131"/>
      <c r="B510" s="132"/>
      <c r="C510" s="133"/>
      <c r="D510" s="132"/>
      <c r="E510" s="132"/>
      <c r="F510" s="133"/>
      <c r="G510" s="133"/>
      <c r="H510" s="133"/>
    </row>
    <row r="511" spans="1:8" ht="15" customHeight="1">
      <c r="A511" s="131"/>
      <c r="B511" s="132"/>
      <c r="C511" s="133"/>
      <c r="D511" s="132"/>
      <c r="E511" s="132"/>
      <c r="F511" s="133"/>
      <c r="G511" s="133"/>
      <c r="H511" s="133"/>
    </row>
    <row r="512" spans="1:8" ht="15" customHeight="1">
      <c r="A512" s="131"/>
      <c r="B512" s="132"/>
      <c r="C512" s="133"/>
      <c r="D512" s="132"/>
      <c r="E512" s="132"/>
      <c r="F512" s="133"/>
      <c r="G512" s="133"/>
      <c r="H512" s="133"/>
    </row>
    <row r="513" spans="1:8" ht="15" customHeight="1">
      <c r="A513" s="131"/>
      <c r="B513" s="132"/>
      <c r="C513" s="133"/>
      <c r="D513" s="132"/>
      <c r="E513" s="132"/>
      <c r="F513" s="133"/>
      <c r="G513" s="133"/>
      <c r="H513" s="133"/>
    </row>
    <row r="514" spans="1:8" ht="15" customHeight="1">
      <c r="A514" s="131"/>
      <c r="B514" s="132"/>
      <c r="C514" s="133"/>
      <c r="D514" s="132"/>
      <c r="E514" s="132"/>
      <c r="F514" s="133"/>
      <c r="G514" s="133"/>
      <c r="H514" s="133"/>
    </row>
    <row r="515" spans="1:8" ht="15" customHeight="1">
      <c r="A515" s="131"/>
      <c r="B515" s="132"/>
      <c r="C515" s="133"/>
      <c r="D515" s="132"/>
      <c r="E515" s="132"/>
      <c r="F515" s="133"/>
      <c r="G515" s="133"/>
      <c r="H515" s="133"/>
    </row>
    <row r="516" spans="1:8" ht="15" customHeight="1">
      <c r="A516" s="131"/>
      <c r="B516" s="132"/>
      <c r="C516" s="133"/>
      <c r="D516" s="132"/>
      <c r="E516" s="132"/>
      <c r="F516" s="133"/>
      <c r="G516" s="133"/>
      <c r="H516" s="133"/>
    </row>
    <row r="517" spans="1:8" ht="15" customHeight="1">
      <c r="A517" s="131"/>
      <c r="B517" s="132"/>
      <c r="C517" s="133"/>
      <c r="D517" s="132"/>
      <c r="E517" s="132"/>
      <c r="F517" s="133"/>
      <c r="G517" s="133"/>
      <c r="H517" s="133"/>
    </row>
    <row r="518" spans="1:8" ht="15" customHeight="1">
      <c r="A518" s="131"/>
      <c r="B518" s="132"/>
      <c r="C518" s="133"/>
      <c r="D518" s="132"/>
      <c r="E518" s="132"/>
      <c r="F518" s="133"/>
      <c r="G518" s="133"/>
      <c r="H518" s="133"/>
    </row>
    <row r="519" spans="1:8" ht="15" customHeight="1">
      <c r="A519" s="131"/>
      <c r="B519" s="132"/>
      <c r="C519" s="133"/>
      <c r="D519" s="132"/>
      <c r="E519" s="132"/>
      <c r="F519" s="133"/>
      <c r="G519" s="133"/>
      <c r="H519" s="133"/>
    </row>
    <row r="520" spans="1:8" ht="15" customHeight="1">
      <c r="A520" s="131"/>
      <c r="B520" s="132"/>
      <c r="C520" s="133"/>
      <c r="D520" s="132"/>
      <c r="E520" s="132"/>
      <c r="F520" s="133"/>
      <c r="G520" s="133"/>
      <c r="H520" s="133"/>
    </row>
    <row r="521" spans="1:8" ht="15" customHeight="1">
      <c r="A521" s="131"/>
      <c r="B521" s="132"/>
      <c r="C521" s="133"/>
      <c r="D521" s="132"/>
      <c r="E521" s="132"/>
      <c r="F521" s="133"/>
      <c r="G521" s="133"/>
      <c r="H521" s="133"/>
    </row>
    <row r="522" spans="1:8" ht="15" customHeight="1">
      <c r="A522" s="131"/>
      <c r="B522" s="132"/>
      <c r="C522" s="133"/>
      <c r="D522" s="132"/>
      <c r="E522" s="132"/>
      <c r="F522" s="133"/>
      <c r="G522" s="133"/>
      <c r="H522" s="133"/>
    </row>
    <row r="523" spans="1:8" ht="15" customHeight="1">
      <c r="A523" s="131"/>
      <c r="B523" s="132"/>
      <c r="C523" s="133"/>
      <c r="D523" s="132"/>
      <c r="E523" s="132"/>
      <c r="F523" s="133"/>
      <c r="G523" s="133"/>
      <c r="H523" s="133"/>
    </row>
    <row r="524" spans="1:8" ht="15" customHeight="1">
      <c r="A524" s="131"/>
      <c r="B524" s="132"/>
      <c r="C524" s="133"/>
      <c r="D524" s="132"/>
      <c r="E524" s="132"/>
      <c r="F524" s="133"/>
      <c r="G524" s="133"/>
      <c r="H524" s="133"/>
    </row>
    <row r="525" spans="1:8" ht="15" customHeight="1">
      <c r="A525" s="131"/>
      <c r="B525" s="132"/>
      <c r="C525" s="133"/>
      <c r="D525" s="132"/>
      <c r="E525" s="132"/>
      <c r="F525" s="133"/>
      <c r="G525" s="133"/>
      <c r="H525" s="133"/>
    </row>
    <row r="526" spans="1:8" ht="15" customHeight="1">
      <c r="A526" s="131"/>
      <c r="B526" s="132"/>
      <c r="C526" s="133"/>
      <c r="D526" s="132"/>
      <c r="E526" s="132"/>
      <c r="F526" s="133"/>
      <c r="G526" s="133"/>
      <c r="H526" s="133"/>
    </row>
    <row r="527" spans="1:8" ht="15" customHeight="1">
      <c r="A527" s="131"/>
      <c r="B527" s="132"/>
      <c r="C527" s="133"/>
      <c r="D527" s="132"/>
      <c r="E527" s="132"/>
      <c r="F527" s="133"/>
      <c r="G527" s="133"/>
      <c r="H527" s="133"/>
    </row>
    <row r="528" spans="1:8" ht="15" customHeight="1">
      <c r="A528" s="131"/>
      <c r="B528" s="132"/>
      <c r="C528" s="133"/>
      <c r="D528" s="132"/>
      <c r="E528" s="132"/>
      <c r="F528" s="133"/>
      <c r="G528" s="133"/>
      <c r="H528" s="133"/>
    </row>
    <row r="529" spans="1:8" ht="15" customHeight="1">
      <c r="A529" s="131"/>
      <c r="B529" s="132"/>
      <c r="C529" s="133"/>
      <c r="D529" s="132"/>
      <c r="E529" s="132"/>
      <c r="F529" s="133"/>
      <c r="G529" s="133"/>
      <c r="H529" s="133"/>
    </row>
    <row r="530" spans="1:8" ht="15" customHeight="1">
      <c r="A530" s="131"/>
      <c r="B530" s="132"/>
      <c r="C530" s="133"/>
      <c r="D530" s="132"/>
      <c r="E530" s="132"/>
      <c r="F530" s="133"/>
      <c r="G530" s="133"/>
      <c r="H530" s="133"/>
    </row>
    <row r="531" spans="1:8" ht="15" customHeight="1">
      <c r="A531" s="131"/>
      <c r="B531" s="132"/>
      <c r="C531" s="133"/>
      <c r="D531" s="132"/>
      <c r="E531" s="132"/>
      <c r="F531" s="133"/>
      <c r="G531" s="133"/>
      <c r="H531" s="133"/>
    </row>
    <row r="532" spans="1:8" ht="15" customHeight="1">
      <c r="A532" s="131"/>
      <c r="B532" s="132"/>
      <c r="C532" s="133"/>
      <c r="D532" s="132"/>
      <c r="E532" s="132"/>
      <c r="F532" s="133"/>
      <c r="G532" s="133"/>
      <c r="H532" s="133"/>
    </row>
    <row r="533" spans="1:8" ht="15" customHeight="1">
      <c r="A533" s="131"/>
      <c r="B533" s="132"/>
      <c r="C533" s="133"/>
      <c r="D533" s="132"/>
      <c r="E533" s="132"/>
      <c r="F533" s="133"/>
      <c r="G533" s="133"/>
      <c r="H533" s="133"/>
    </row>
    <row r="534" spans="1:8" ht="15" customHeight="1">
      <c r="A534" s="131"/>
      <c r="B534" s="132"/>
      <c r="C534" s="133"/>
      <c r="D534" s="132"/>
      <c r="E534" s="132"/>
      <c r="F534" s="133"/>
      <c r="G534" s="133"/>
      <c r="H534" s="133"/>
    </row>
    <row r="535" spans="1:8" ht="15" customHeight="1">
      <c r="A535" s="131"/>
      <c r="B535" s="132"/>
      <c r="C535" s="133"/>
      <c r="D535" s="132"/>
      <c r="E535" s="132"/>
      <c r="F535" s="133"/>
      <c r="G535" s="133"/>
      <c r="H535" s="133"/>
    </row>
    <row r="536" spans="1:8" ht="15" customHeight="1">
      <c r="A536" s="131"/>
      <c r="B536" s="132"/>
      <c r="C536" s="133"/>
      <c r="D536" s="132"/>
      <c r="E536" s="132"/>
      <c r="F536" s="133"/>
      <c r="G536" s="133"/>
      <c r="H536" s="133"/>
    </row>
    <row r="537" spans="1:8" ht="15" customHeight="1">
      <c r="A537" s="131"/>
      <c r="B537" s="132"/>
      <c r="C537" s="133"/>
      <c r="D537" s="132"/>
      <c r="E537" s="132"/>
      <c r="F537" s="133"/>
      <c r="G537" s="133"/>
      <c r="H537" s="133"/>
    </row>
    <row r="538" spans="1:8" ht="15" customHeight="1">
      <c r="A538" s="131"/>
      <c r="B538" s="132"/>
      <c r="C538" s="133"/>
      <c r="D538" s="132"/>
      <c r="E538" s="132"/>
      <c r="F538" s="133"/>
      <c r="G538" s="133"/>
      <c r="H538" s="133"/>
    </row>
    <row r="539" spans="1:8" ht="15" customHeight="1">
      <c r="A539" s="131"/>
      <c r="B539" s="132"/>
      <c r="C539" s="133"/>
      <c r="D539" s="132"/>
      <c r="E539" s="132"/>
      <c r="F539" s="133"/>
      <c r="G539" s="133"/>
      <c r="H539" s="133"/>
    </row>
    <row r="540" spans="1:8" ht="15" customHeight="1">
      <c r="A540" s="131"/>
      <c r="B540" s="132"/>
      <c r="C540" s="133"/>
      <c r="D540" s="132"/>
      <c r="E540" s="132"/>
      <c r="F540" s="133"/>
      <c r="G540" s="133"/>
      <c r="H540" s="133"/>
    </row>
    <row r="541" spans="1:8" ht="15" customHeight="1">
      <c r="A541" s="131"/>
      <c r="B541" s="132"/>
      <c r="C541" s="133"/>
      <c r="D541" s="132"/>
      <c r="E541" s="132"/>
      <c r="F541" s="133"/>
      <c r="G541" s="133"/>
      <c r="H541" s="133"/>
    </row>
    <row r="542" spans="1:8" ht="15" customHeight="1">
      <c r="A542" s="131"/>
      <c r="B542" s="132"/>
      <c r="C542" s="133"/>
      <c r="D542" s="132"/>
      <c r="E542" s="132"/>
      <c r="F542" s="133"/>
      <c r="G542" s="133"/>
      <c r="H542" s="133"/>
    </row>
    <row r="543" spans="1:8" ht="15" customHeight="1">
      <c r="A543" s="131"/>
      <c r="B543" s="132"/>
      <c r="C543" s="133"/>
      <c r="D543" s="132"/>
      <c r="E543" s="132"/>
      <c r="F543" s="133"/>
      <c r="G543" s="133"/>
      <c r="H543" s="133"/>
    </row>
    <row r="544" spans="1:8" ht="15" customHeight="1">
      <c r="A544" s="131"/>
      <c r="B544" s="132"/>
      <c r="C544" s="133"/>
      <c r="D544" s="132"/>
      <c r="E544" s="132"/>
      <c r="F544" s="133"/>
      <c r="G544" s="133"/>
      <c r="H544" s="133"/>
    </row>
    <row r="545" spans="1:8" ht="15" customHeight="1">
      <c r="A545" s="131"/>
      <c r="B545" s="132"/>
      <c r="C545" s="133"/>
      <c r="D545" s="132"/>
      <c r="E545" s="132"/>
      <c r="F545" s="133"/>
      <c r="G545" s="133"/>
      <c r="H545" s="133"/>
    </row>
    <row r="546" spans="1:8" ht="15" customHeight="1">
      <c r="A546" s="131"/>
      <c r="B546" s="132"/>
      <c r="C546" s="133"/>
      <c r="D546" s="132"/>
      <c r="E546" s="132"/>
      <c r="F546" s="133"/>
      <c r="G546" s="133"/>
      <c r="H546" s="133"/>
    </row>
    <row r="547" spans="1:8" ht="15" customHeight="1">
      <c r="A547" s="131"/>
      <c r="B547" s="132"/>
      <c r="C547" s="133"/>
      <c r="D547" s="132"/>
      <c r="E547" s="132"/>
      <c r="F547" s="133"/>
      <c r="G547" s="133"/>
      <c r="H547" s="133"/>
    </row>
    <row r="548" spans="1:8" ht="15" customHeight="1">
      <c r="A548" s="131"/>
      <c r="B548" s="132"/>
      <c r="C548" s="133"/>
      <c r="D548" s="132"/>
      <c r="E548" s="132"/>
      <c r="F548" s="133"/>
      <c r="G548" s="133"/>
      <c r="H548" s="133"/>
    </row>
    <row r="549" spans="1:8" ht="15" customHeight="1">
      <c r="A549" s="131"/>
      <c r="B549" s="132"/>
      <c r="C549" s="133"/>
      <c r="D549" s="132"/>
      <c r="E549" s="132"/>
      <c r="F549" s="133"/>
      <c r="G549" s="133"/>
      <c r="H549" s="133"/>
    </row>
    <row r="550" spans="1:8" ht="15" customHeight="1">
      <c r="A550" s="131"/>
      <c r="B550" s="132"/>
      <c r="C550" s="133"/>
      <c r="D550" s="132"/>
      <c r="E550" s="132"/>
      <c r="F550" s="133"/>
      <c r="G550" s="133"/>
      <c r="H550" s="133"/>
    </row>
    <row r="551" spans="1:8" ht="15" customHeight="1">
      <c r="A551" s="131"/>
      <c r="B551" s="132"/>
      <c r="C551" s="133"/>
      <c r="D551" s="132"/>
      <c r="E551" s="132"/>
      <c r="F551" s="133"/>
      <c r="G551" s="133"/>
      <c r="H551" s="133"/>
    </row>
    <row r="552" spans="1:8" ht="15" customHeight="1">
      <c r="A552" s="131"/>
      <c r="B552" s="132"/>
      <c r="C552" s="133"/>
      <c r="D552" s="132"/>
      <c r="E552" s="132"/>
      <c r="F552" s="133"/>
      <c r="G552" s="133"/>
      <c r="H552" s="133"/>
    </row>
    <row r="553" spans="1:8" ht="15" customHeight="1">
      <c r="A553" s="131"/>
      <c r="B553" s="132"/>
      <c r="C553" s="133"/>
      <c r="D553" s="132"/>
      <c r="E553" s="132"/>
      <c r="F553" s="133"/>
      <c r="G553" s="133"/>
      <c r="H553" s="133"/>
    </row>
    <row r="554" spans="1:8" ht="15" customHeight="1">
      <c r="A554" s="131"/>
      <c r="B554" s="132"/>
      <c r="C554" s="133"/>
      <c r="D554" s="132"/>
      <c r="E554" s="132"/>
      <c r="F554" s="133"/>
      <c r="G554" s="133"/>
      <c r="H554" s="133"/>
    </row>
    <row r="555" spans="1:8" ht="15" customHeight="1">
      <c r="A555" s="131"/>
      <c r="B555" s="132"/>
      <c r="C555" s="133"/>
      <c r="D555" s="132"/>
      <c r="E555" s="132"/>
      <c r="F555" s="133"/>
      <c r="G555" s="133"/>
      <c r="H555" s="133"/>
    </row>
    <row r="556" spans="1:8" ht="15" customHeight="1">
      <c r="A556" s="131"/>
      <c r="B556" s="132"/>
      <c r="C556" s="133"/>
      <c r="D556" s="132"/>
      <c r="E556" s="132"/>
      <c r="F556" s="133"/>
      <c r="G556" s="133"/>
      <c r="H556" s="133"/>
    </row>
    <row r="557" spans="1:8" ht="15" customHeight="1">
      <c r="A557" s="131"/>
      <c r="B557" s="132"/>
      <c r="C557" s="133"/>
      <c r="D557" s="132"/>
      <c r="E557" s="132"/>
      <c r="F557" s="133"/>
      <c r="G557" s="133"/>
      <c r="H557" s="133"/>
    </row>
    <row r="558" spans="1:8" ht="15" customHeight="1">
      <c r="A558" s="131"/>
      <c r="B558" s="132"/>
      <c r="C558" s="133"/>
      <c r="D558" s="132"/>
      <c r="E558" s="132"/>
      <c r="F558" s="133"/>
      <c r="G558" s="133"/>
      <c r="H558" s="133"/>
    </row>
    <row r="559" spans="1:8" ht="15" customHeight="1">
      <c r="A559" s="131"/>
      <c r="B559" s="132"/>
      <c r="C559" s="133"/>
      <c r="D559" s="132"/>
      <c r="E559" s="132"/>
      <c r="F559" s="133"/>
      <c r="G559" s="133"/>
      <c r="H559" s="133"/>
    </row>
    <row r="560" spans="1:8" ht="15" customHeight="1">
      <c r="A560" s="134"/>
      <c r="B560" s="132"/>
      <c r="C560" s="133"/>
      <c r="D560" s="132"/>
      <c r="E560" s="132"/>
      <c r="F560" s="134"/>
      <c r="G560" s="133"/>
      <c r="H560" s="134"/>
    </row>
    <row r="561" spans="1:8" ht="15" customHeight="1">
      <c r="A561" s="134"/>
      <c r="B561" s="132"/>
      <c r="C561" s="133"/>
      <c r="D561" s="132"/>
      <c r="E561" s="132"/>
      <c r="F561" s="134"/>
      <c r="G561" s="133"/>
      <c r="H561" s="134"/>
    </row>
    <row r="562" spans="1:8" ht="15" customHeight="1">
      <c r="A562" s="134"/>
      <c r="B562" s="132"/>
      <c r="C562" s="133"/>
      <c r="D562" s="132"/>
      <c r="E562" s="132"/>
      <c r="F562" s="134"/>
      <c r="G562" s="133"/>
      <c r="H562" s="134"/>
    </row>
    <row r="563" spans="1:8" ht="15" customHeight="1">
      <c r="A563" s="134"/>
      <c r="B563" s="132"/>
      <c r="C563" s="133"/>
      <c r="D563" s="132"/>
      <c r="E563" s="132"/>
      <c r="F563" s="134"/>
      <c r="G563" s="133"/>
      <c r="H563" s="134"/>
    </row>
    <row r="564" spans="1:8" ht="15" customHeight="1">
      <c r="A564" s="134"/>
      <c r="B564" s="132"/>
      <c r="C564" s="133"/>
      <c r="D564" s="132"/>
      <c r="E564" s="132"/>
      <c r="F564" s="134"/>
      <c r="G564" s="133"/>
      <c r="H564" s="134"/>
    </row>
    <row r="565" spans="1:8" ht="15" customHeight="1">
      <c r="A565" s="134"/>
      <c r="B565" s="136"/>
      <c r="C565" s="134"/>
      <c r="D565" s="136"/>
      <c r="E565" s="136"/>
      <c r="F565" s="134"/>
      <c r="G565" s="133"/>
      <c r="H565" s="134"/>
    </row>
    <row r="566" spans="1:8" ht="15" customHeight="1">
      <c r="A566" s="134"/>
      <c r="B566" s="136"/>
      <c r="C566" s="134"/>
      <c r="D566" s="136"/>
      <c r="E566" s="136"/>
      <c r="F566" s="134"/>
      <c r="G566" s="133"/>
      <c r="H566" s="134"/>
    </row>
    <row r="567" spans="1:8" ht="15" customHeight="1">
      <c r="A567" s="134"/>
      <c r="B567" s="136"/>
      <c r="C567" s="134"/>
      <c r="D567" s="136"/>
      <c r="E567" s="136"/>
      <c r="F567" s="134"/>
      <c r="G567" s="133"/>
      <c r="H567" s="134"/>
    </row>
    <row r="568" spans="1:8" ht="15" customHeight="1">
      <c r="A568" s="134"/>
      <c r="B568" s="136"/>
      <c r="C568" s="134"/>
      <c r="D568" s="136"/>
      <c r="E568" s="136"/>
      <c r="F568" s="134"/>
      <c r="G568" s="133"/>
      <c r="H568" s="134"/>
    </row>
    <row r="569" spans="1:8" ht="15" customHeight="1">
      <c r="A569" s="134"/>
      <c r="B569" s="136"/>
      <c r="C569" s="134"/>
      <c r="D569" s="136"/>
      <c r="E569" s="136"/>
      <c r="F569" s="134"/>
      <c r="G569" s="133"/>
      <c r="H569" s="134"/>
    </row>
    <row r="570" spans="1:8" ht="15" customHeight="1">
      <c r="A570" s="134"/>
      <c r="B570" s="136"/>
      <c r="C570" s="134"/>
      <c r="D570" s="136"/>
      <c r="E570" s="136"/>
      <c r="F570" s="134"/>
      <c r="G570" s="133"/>
      <c r="H570" s="134"/>
    </row>
    <row r="571" spans="1:8" ht="15" customHeight="1">
      <c r="A571" s="134"/>
      <c r="B571" s="136"/>
      <c r="C571" s="134"/>
      <c r="D571" s="136"/>
      <c r="E571" s="136"/>
      <c r="F571" s="134"/>
      <c r="G571" s="133"/>
      <c r="H571" s="134"/>
    </row>
    <row r="572" spans="1:8" ht="15" customHeight="1">
      <c r="A572" s="134"/>
      <c r="B572" s="136"/>
      <c r="C572" s="134"/>
      <c r="D572" s="136"/>
      <c r="E572" s="136"/>
      <c r="F572" s="134"/>
      <c r="G572" s="133"/>
      <c r="H572" s="134"/>
    </row>
    <row r="573" spans="1:8" ht="15" customHeight="1">
      <c r="A573" s="134"/>
      <c r="B573" s="136"/>
      <c r="C573" s="134"/>
      <c r="D573" s="136"/>
      <c r="E573" s="136"/>
      <c r="F573" s="134"/>
      <c r="G573" s="133"/>
      <c r="H573" s="134"/>
    </row>
    <row r="574" spans="1:8" ht="15" customHeight="1">
      <c r="A574" s="134"/>
      <c r="B574" s="136"/>
      <c r="C574" s="134"/>
      <c r="D574" s="136"/>
      <c r="E574" s="136"/>
      <c r="F574" s="134"/>
      <c r="G574" s="133"/>
      <c r="H574" s="134"/>
    </row>
    <row r="575" spans="1:8" ht="15" customHeight="1">
      <c r="A575" s="134"/>
      <c r="B575" s="136"/>
      <c r="C575" s="134"/>
      <c r="D575" s="136"/>
      <c r="E575" s="136"/>
      <c r="F575" s="134"/>
      <c r="G575" s="133"/>
      <c r="H575" s="134"/>
    </row>
    <row r="576" spans="1:8" ht="15" customHeight="1">
      <c r="B576" s="136"/>
      <c r="C576" s="134"/>
      <c r="D576" s="136"/>
      <c r="E576" s="136"/>
    </row>
    <row r="577" spans="2:5" ht="15" customHeight="1">
      <c r="B577" s="136"/>
      <c r="C577" s="134"/>
      <c r="D577" s="136"/>
      <c r="E577" s="136"/>
    </row>
    <row r="578" spans="2:5" ht="15" customHeight="1">
      <c r="B578" s="136"/>
      <c r="C578" s="134"/>
      <c r="D578" s="136"/>
      <c r="E578" s="136"/>
    </row>
    <row r="579" spans="2:5" ht="15" customHeight="1">
      <c r="B579" s="136"/>
      <c r="C579" s="134"/>
      <c r="D579" s="136"/>
      <c r="E579" s="136"/>
    </row>
    <row r="580" spans="2:5" ht="15" customHeight="1">
      <c r="B580" s="136"/>
      <c r="C580" s="134"/>
      <c r="D580" s="136"/>
      <c r="E580" s="136"/>
    </row>
  </sheetData>
  <autoFilter ref="A3:H87"/>
  <mergeCells count="10">
    <mergeCell ref="A73:B73"/>
    <mergeCell ref="A80:B80"/>
    <mergeCell ref="A2:H2"/>
    <mergeCell ref="A32:B32"/>
    <mergeCell ref="A43:B43"/>
    <mergeCell ref="A55:B55"/>
    <mergeCell ref="A63:B63"/>
    <mergeCell ref="A4:B4"/>
    <mergeCell ref="A9:B9"/>
    <mergeCell ref="A17:B17"/>
  </mergeCells>
  <pageMargins left="0.7" right="0.7" top="0.75" bottom="0.75" header="0" footer="0"/>
  <pageSetup scale="78" fitToHeight="0" orientation="portrait" r:id="rId1"/>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9" workbookViewId="0">
      <selection sqref="A1:G1"/>
    </sheetView>
  </sheetViews>
  <sheetFormatPr defaultRowHeight="15"/>
  <cols>
    <col min="2" max="2" width="16.7109375" bestFit="1" customWidth="1"/>
    <col min="3" max="3" width="16.85546875" bestFit="1" customWidth="1"/>
    <col min="4" max="4" width="9.5703125" customWidth="1"/>
    <col min="5" max="5" width="13" customWidth="1"/>
    <col min="6" max="6" width="12" customWidth="1"/>
    <col min="7" max="7" width="10.140625" customWidth="1"/>
  </cols>
  <sheetData>
    <row r="1" spans="1:7" s="56" customFormat="1" ht="24.75" customHeight="1" thickBot="1">
      <c r="A1" s="608" t="s">
        <v>488</v>
      </c>
      <c r="B1" s="608"/>
      <c r="C1" s="608"/>
      <c r="D1" s="608"/>
      <c r="E1" s="608"/>
      <c r="F1" s="608"/>
      <c r="G1" s="608"/>
    </row>
    <row r="2" spans="1:7" ht="22.5" customHeight="1">
      <c r="A2" s="650" t="s">
        <v>258</v>
      </c>
      <c r="B2" s="655" t="s">
        <v>259</v>
      </c>
      <c r="C2" s="655" t="s">
        <v>260</v>
      </c>
      <c r="D2" s="655" t="s">
        <v>120</v>
      </c>
      <c r="E2" s="655" t="s">
        <v>261</v>
      </c>
      <c r="F2" s="655" t="s">
        <v>262</v>
      </c>
      <c r="G2" s="650" t="s">
        <v>263</v>
      </c>
    </row>
    <row r="3" spans="1:7" ht="15.75" thickBot="1">
      <c r="A3" s="651"/>
      <c r="B3" s="656"/>
      <c r="C3" s="656"/>
      <c r="D3" s="656"/>
      <c r="E3" s="656"/>
      <c r="F3" s="656"/>
      <c r="G3" s="651"/>
    </row>
    <row r="4" spans="1:7" ht="25.5" customHeight="1" thickBot="1">
      <c r="A4" s="611" t="s">
        <v>264</v>
      </c>
      <c r="B4" s="612"/>
      <c r="C4" s="612"/>
      <c r="D4" s="612"/>
      <c r="E4" s="612"/>
      <c r="F4" s="612"/>
      <c r="G4" s="613"/>
    </row>
    <row r="5" spans="1:7" ht="25.5" customHeight="1" thickBot="1">
      <c r="A5" s="652" t="s">
        <v>265</v>
      </c>
      <c r="B5" s="653"/>
      <c r="C5" s="653"/>
      <c r="D5" s="653"/>
      <c r="E5" s="653"/>
      <c r="F5" s="653"/>
      <c r="G5" s="654"/>
    </row>
    <row r="6" spans="1:7" ht="15.75" thickBot="1">
      <c r="A6" s="167">
        <v>1</v>
      </c>
      <c r="B6" s="168" t="s">
        <v>266</v>
      </c>
      <c r="C6" s="168" t="s">
        <v>239</v>
      </c>
      <c r="D6" s="168" t="s">
        <v>210</v>
      </c>
      <c r="E6" s="168" t="s">
        <v>267</v>
      </c>
      <c r="F6" s="168">
        <v>520</v>
      </c>
      <c r="G6" s="168" t="s">
        <v>268</v>
      </c>
    </row>
    <row r="7" spans="1:7">
      <c r="A7" s="648">
        <f>+A6+1</f>
        <v>2</v>
      </c>
      <c r="B7" s="632" t="s">
        <v>269</v>
      </c>
      <c r="C7" s="632" t="s">
        <v>213</v>
      </c>
      <c r="D7" s="632" t="s">
        <v>210</v>
      </c>
      <c r="E7" s="632" t="s">
        <v>267</v>
      </c>
      <c r="F7" s="632">
        <v>600</v>
      </c>
      <c r="G7" s="632" t="s">
        <v>270</v>
      </c>
    </row>
    <row r="8" spans="1:7" ht="15.75" thickBot="1">
      <c r="A8" s="649"/>
      <c r="B8" s="633"/>
      <c r="C8" s="633"/>
      <c r="D8" s="633"/>
      <c r="E8" s="633"/>
      <c r="F8" s="633"/>
      <c r="G8" s="633"/>
    </row>
    <row r="9" spans="1:7">
      <c r="A9" s="648">
        <f>+A7+1</f>
        <v>3</v>
      </c>
      <c r="B9" s="632" t="s">
        <v>271</v>
      </c>
      <c r="C9" s="632" t="s">
        <v>213</v>
      </c>
      <c r="D9" s="632" t="s">
        <v>210</v>
      </c>
      <c r="E9" s="632" t="s">
        <v>267</v>
      </c>
      <c r="F9" s="632">
        <v>800</v>
      </c>
      <c r="G9" s="632" t="s">
        <v>272</v>
      </c>
    </row>
    <row r="10" spans="1:7" ht="15.75" thickBot="1">
      <c r="A10" s="649"/>
      <c r="B10" s="633"/>
      <c r="C10" s="633"/>
      <c r="D10" s="633"/>
      <c r="E10" s="633"/>
      <c r="F10" s="633"/>
      <c r="G10" s="633"/>
    </row>
    <row r="11" spans="1:7" ht="26.25" thickBot="1">
      <c r="A11" s="167">
        <v>4</v>
      </c>
      <c r="B11" s="168" t="s">
        <v>273</v>
      </c>
      <c r="C11" s="168" t="s">
        <v>226</v>
      </c>
      <c r="D11" s="168" t="s">
        <v>210</v>
      </c>
      <c r="E11" s="168" t="s">
        <v>274</v>
      </c>
      <c r="F11" s="168">
        <v>85</v>
      </c>
      <c r="G11" s="168" t="s">
        <v>275</v>
      </c>
    </row>
    <row r="12" spans="1:7" ht="15.75" thickBot="1">
      <c r="A12" s="167">
        <v>5</v>
      </c>
      <c r="B12" s="168" t="s">
        <v>237</v>
      </c>
      <c r="C12" s="168" t="s">
        <v>218</v>
      </c>
      <c r="D12" s="168" t="s">
        <v>203</v>
      </c>
      <c r="E12" s="168" t="s">
        <v>276</v>
      </c>
      <c r="F12" s="168">
        <v>191</v>
      </c>
      <c r="G12" s="168" t="s">
        <v>277</v>
      </c>
    </row>
    <row r="13" spans="1:7" ht="15.75" thickBot="1">
      <c r="A13" s="167">
        <v>6</v>
      </c>
      <c r="B13" s="168" t="s">
        <v>228</v>
      </c>
      <c r="C13" s="168" t="s">
        <v>278</v>
      </c>
      <c r="D13" s="168" t="s">
        <v>279</v>
      </c>
      <c r="E13" s="168" t="s">
        <v>280</v>
      </c>
      <c r="F13" s="168">
        <v>930</v>
      </c>
      <c r="G13" s="168" t="s">
        <v>281</v>
      </c>
    </row>
    <row r="14" spans="1:7">
      <c r="A14" s="648">
        <v>7</v>
      </c>
      <c r="B14" s="632" t="s">
        <v>282</v>
      </c>
      <c r="C14" s="632" t="s">
        <v>278</v>
      </c>
      <c r="D14" s="632" t="s">
        <v>210</v>
      </c>
      <c r="E14" s="632" t="s">
        <v>267</v>
      </c>
      <c r="F14" s="632">
        <v>1856</v>
      </c>
      <c r="G14" s="632" t="s">
        <v>283</v>
      </c>
    </row>
    <row r="15" spans="1:7" ht="15.75" thickBot="1">
      <c r="A15" s="649"/>
      <c r="B15" s="633"/>
      <c r="C15" s="633"/>
      <c r="D15" s="633"/>
      <c r="E15" s="633"/>
      <c r="F15" s="633"/>
      <c r="G15" s="633"/>
    </row>
    <row r="16" spans="1:7" ht="15.75" thickBot="1">
      <c r="A16" s="167">
        <v>8</v>
      </c>
      <c r="B16" s="168" t="s">
        <v>230</v>
      </c>
      <c r="C16" s="168" t="s">
        <v>218</v>
      </c>
      <c r="D16" s="168" t="s">
        <v>210</v>
      </c>
      <c r="E16" s="168" t="s">
        <v>267</v>
      </c>
      <c r="F16" s="168">
        <v>500</v>
      </c>
      <c r="G16" s="168" t="s">
        <v>284</v>
      </c>
    </row>
    <row r="17" spans="1:7" ht="15.75" thickBot="1">
      <c r="A17" s="167">
        <v>9</v>
      </c>
      <c r="B17" s="168" t="s">
        <v>224</v>
      </c>
      <c r="C17" s="168" t="s">
        <v>213</v>
      </c>
      <c r="D17" s="168" t="s">
        <v>210</v>
      </c>
      <c r="E17" s="168" t="s">
        <v>274</v>
      </c>
      <c r="F17" s="168">
        <v>240</v>
      </c>
      <c r="G17" s="168" t="s">
        <v>285</v>
      </c>
    </row>
    <row r="18" spans="1:7" ht="15.75" thickBot="1">
      <c r="A18" s="167">
        <v>10</v>
      </c>
      <c r="B18" s="168" t="s">
        <v>221</v>
      </c>
      <c r="C18" s="168" t="s">
        <v>213</v>
      </c>
      <c r="D18" s="168" t="s">
        <v>210</v>
      </c>
      <c r="E18" s="168" t="s">
        <v>274</v>
      </c>
      <c r="F18" s="168">
        <v>186</v>
      </c>
      <c r="G18" s="168" t="s">
        <v>286</v>
      </c>
    </row>
    <row r="19" spans="1:7" ht="15.75" thickBot="1">
      <c r="A19" s="167">
        <f>+A18+1</f>
        <v>11</v>
      </c>
      <c r="B19" s="168" t="s">
        <v>287</v>
      </c>
      <c r="C19" s="168" t="s">
        <v>213</v>
      </c>
      <c r="D19" s="168" t="s">
        <v>210</v>
      </c>
      <c r="E19" s="168" t="s">
        <v>274</v>
      </c>
      <c r="F19" s="168">
        <v>700</v>
      </c>
      <c r="G19" s="168" t="s">
        <v>288</v>
      </c>
    </row>
    <row r="20" spans="1:7" ht="15.75" thickBot="1">
      <c r="A20" s="180">
        <f>+A19+1</f>
        <v>12</v>
      </c>
      <c r="B20" s="168" t="s">
        <v>240</v>
      </c>
      <c r="C20" s="168" t="s">
        <v>213</v>
      </c>
      <c r="D20" s="168" t="s">
        <v>210</v>
      </c>
      <c r="E20" s="168" t="s">
        <v>289</v>
      </c>
      <c r="F20" s="168">
        <v>3097</v>
      </c>
      <c r="G20" s="168" t="s">
        <v>290</v>
      </c>
    </row>
    <row r="21" spans="1:7" ht="15.75" thickBot="1">
      <c r="A21" s="170"/>
      <c r="B21" s="611" t="s">
        <v>291</v>
      </c>
      <c r="C21" s="612"/>
      <c r="D21" s="612"/>
      <c r="E21" s="613"/>
      <c r="F21" s="171">
        <v>9705</v>
      </c>
      <c r="G21" s="172"/>
    </row>
    <row r="22" spans="1:7" ht="15.75" thickBot="1">
      <c r="A22" s="645" t="s">
        <v>292</v>
      </c>
      <c r="B22" s="646"/>
      <c r="C22" s="646"/>
      <c r="D22" s="646"/>
      <c r="E22" s="646"/>
      <c r="F22" s="646"/>
      <c r="G22" s="647"/>
    </row>
    <row r="23" spans="1:7" ht="15.75" thickBot="1">
      <c r="A23" s="173">
        <v>13</v>
      </c>
      <c r="B23" s="168" t="s">
        <v>293</v>
      </c>
      <c r="C23" s="168" t="s">
        <v>213</v>
      </c>
      <c r="D23" s="168" t="s">
        <v>210</v>
      </c>
      <c r="E23" s="168" t="s">
        <v>274</v>
      </c>
      <c r="F23" s="172">
        <v>500</v>
      </c>
      <c r="G23" s="172" t="s">
        <v>294</v>
      </c>
    </row>
    <row r="24" spans="1:7">
      <c r="A24" s="614">
        <f>+A23+1</f>
        <v>14</v>
      </c>
      <c r="B24" s="632" t="s">
        <v>295</v>
      </c>
      <c r="C24" s="632" t="s">
        <v>213</v>
      </c>
      <c r="D24" s="632" t="s">
        <v>210</v>
      </c>
      <c r="E24" s="632" t="s">
        <v>274</v>
      </c>
      <c r="F24" s="609">
        <v>1000</v>
      </c>
      <c r="G24" s="609" t="s">
        <v>296</v>
      </c>
    </row>
    <row r="25" spans="1:7" ht="15.75" thickBot="1">
      <c r="A25" s="615"/>
      <c r="B25" s="633"/>
      <c r="C25" s="633"/>
      <c r="D25" s="633"/>
      <c r="E25" s="633"/>
      <c r="F25" s="610"/>
      <c r="G25" s="610"/>
    </row>
    <row r="26" spans="1:7" ht="15.75" thickBot="1">
      <c r="A26" s="173">
        <v>15</v>
      </c>
      <c r="B26" s="168" t="s">
        <v>206</v>
      </c>
      <c r="C26" s="168" t="s">
        <v>278</v>
      </c>
      <c r="D26" s="168" t="s">
        <v>210</v>
      </c>
      <c r="E26" s="168" t="s">
        <v>267</v>
      </c>
      <c r="F26" s="172">
        <v>240</v>
      </c>
      <c r="G26" s="172" t="s">
        <v>297</v>
      </c>
    </row>
    <row r="27" spans="1:7" ht="15.75" thickBot="1">
      <c r="A27" s="173">
        <f>+A26+1</f>
        <v>16</v>
      </c>
      <c r="B27" s="168" t="s">
        <v>300</v>
      </c>
      <c r="C27" s="168" t="s">
        <v>213</v>
      </c>
      <c r="D27" s="168" t="s">
        <v>210</v>
      </c>
      <c r="E27" s="168" t="s">
        <v>301</v>
      </c>
      <c r="F27" s="172">
        <v>680</v>
      </c>
      <c r="G27" s="172" t="s">
        <v>302</v>
      </c>
    </row>
    <row r="28" spans="1:7" ht="15.75" thickBot="1">
      <c r="A28" s="181">
        <f>+A27+1</f>
        <v>17</v>
      </c>
      <c r="B28" s="168" t="s">
        <v>235</v>
      </c>
      <c r="C28" s="168" t="s">
        <v>236</v>
      </c>
      <c r="D28" s="168" t="s">
        <v>205</v>
      </c>
      <c r="E28" s="168" t="s">
        <v>303</v>
      </c>
      <c r="F28" s="172">
        <v>186</v>
      </c>
      <c r="G28" s="172" t="s">
        <v>304</v>
      </c>
    </row>
    <row r="29" spans="1:7">
      <c r="A29" s="630"/>
      <c r="B29" s="634" t="s">
        <v>291</v>
      </c>
      <c r="C29" s="635"/>
      <c r="D29" s="635"/>
      <c r="E29" s="636"/>
      <c r="F29" s="640">
        <v>3956</v>
      </c>
      <c r="G29" s="630"/>
    </row>
    <row r="30" spans="1:7" ht="15.75" thickBot="1">
      <c r="A30" s="631"/>
      <c r="B30" s="637"/>
      <c r="C30" s="638"/>
      <c r="D30" s="638"/>
      <c r="E30" s="639"/>
      <c r="F30" s="641"/>
      <c r="G30" s="631"/>
    </row>
    <row r="31" spans="1:7" ht="15.75" thickBot="1">
      <c r="A31" s="642" t="s">
        <v>305</v>
      </c>
      <c r="B31" s="643"/>
      <c r="C31" s="643"/>
      <c r="D31" s="643"/>
      <c r="E31" s="643"/>
      <c r="F31" s="643"/>
      <c r="G31" s="644"/>
    </row>
    <row r="32" spans="1:7">
      <c r="A32" s="614">
        <v>18</v>
      </c>
      <c r="B32" s="632" t="s">
        <v>306</v>
      </c>
      <c r="C32" s="632" t="s">
        <v>195</v>
      </c>
      <c r="D32" s="632" t="s">
        <v>210</v>
      </c>
      <c r="E32" s="632" t="s">
        <v>267</v>
      </c>
      <c r="F32" s="630">
        <v>195</v>
      </c>
      <c r="G32" s="630" t="s">
        <v>307</v>
      </c>
    </row>
    <row r="33" spans="1:7" ht="15.75" thickBot="1">
      <c r="A33" s="615"/>
      <c r="B33" s="633"/>
      <c r="C33" s="633"/>
      <c r="D33" s="633"/>
      <c r="E33" s="633"/>
      <c r="F33" s="631"/>
      <c r="G33" s="631"/>
    </row>
    <row r="34" spans="1:7">
      <c r="A34" s="614">
        <v>19</v>
      </c>
      <c r="B34" s="169" t="s">
        <v>308</v>
      </c>
      <c r="C34" s="632" t="s">
        <v>195</v>
      </c>
      <c r="D34" s="632" t="s">
        <v>210</v>
      </c>
      <c r="E34" s="632" t="s">
        <v>267</v>
      </c>
      <c r="F34" s="630">
        <v>320</v>
      </c>
      <c r="G34" s="630" t="s">
        <v>310</v>
      </c>
    </row>
    <row r="35" spans="1:7" ht="15.75" thickBot="1">
      <c r="A35" s="615"/>
      <c r="B35" s="168" t="s">
        <v>309</v>
      </c>
      <c r="C35" s="633"/>
      <c r="D35" s="633"/>
      <c r="E35" s="633"/>
      <c r="F35" s="631"/>
      <c r="G35" s="631"/>
    </row>
    <row r="36" spans="1:7" ht="15.75" thickBot="1">
      <c r="A36" s="173">
        <v>20</v>
      </c>
      <c r="B36" s="168" t="s">
        <v>311</v>
      </c>
      <c r="C36" s="168" t="s">
        <v>195</v>
      </c>
      <c r="D36" s="168" t="s">
        <v>205</v>
      </c>
      <c r="E36" s="168" t="s">
        <v>312</v>
      </c>
      <c r="F36" s="172">
        <v>300</v>
      </c>
      <c r="G36" s="172" t="s">
        <v>313</v>
      </c>
    </row>
    <row r="37" spans="1:7" ht="15.75" thickBot="1">
      <c r="A37" s="170"/>
      <c r="B37" s="611" t="s">
        <v>314</v>
      </c>
      <c r="C37" s="612"/>
      <c r="D37" s="612"/>
      <c r="E37" s="613"/>
      <c r="F37" s="174">
        <v>815</v>
      </c>
      <c r="G37" s="172"/>
    </row>
    <row r="38" spans="1:7" ht="15.75" thickBot="1">
      <c r="A38" s="170"/>
      <c r="B38" s="611" t="s">
        <v>315</v>
      </c>
      <c r="C38" s="612"/>
      <c r="D38" s="612"/>
      <c r="E38" s="613"/>
      <c r="F38" s="174">
        <v>14476</v>
      </c>
      <c r="G38" s="172"/>
    </row>
    <row r="39" spans="1:7" ht="15.75" thickBot="1">
      <c r="A39" s="621" t="s">
        <v>316</v>
      </c>
      <c r="B39" s="622"/>
      <c r="C39" s="622"/>
      <c r="D39" s="622"/>
      <c r="E39" s="622"/>
      <c r="F39" s="622"/>
      <c r="G39" s="623"/>
    </row>
    <row r="40" spans="1:7" ht="15.75" thickBot="1">
      <c r="A40" s="173">
        <v>21</v>
      </c>
      <c r="B40" s="168" t="s">
        <v>317</v>
      </c>
      <c r="C40" s="168" t="s">
        <v>278</v>
      </c>
      <c r="D40" s="168" t="s">
        <v>203</v>
      </c>
      <c r="E40" s="168" t="s">
        <v>318</v>
      </c>
      <c r="F40" s="172">
        <v>93</v>
      </c>
      <c r="G40" s="172" t="s">
        <v>319</v>
      </c>
    </row>
    <row r="41" spans="1:7" ht="15.75" thickBot="1">
      <c r="A41" s="173">
        <f>+A40+1</f>
        <v>22</v>
      </c>
      <c r="B41" s="175" t="s">
        <v>323</v>
      </c>
      <c r="C41" s="168" t="s">
        <v>213</v>
      </c>
      <c r="D41" s="168" t="s">
        <v>210</v>
      </c>
      <c r="E41" s="168" t="s">
        <v>274</v>
      </c>
      <c r="F41" s="176">
        <v>120</v>
      </c>
      <c r="G41" s="176" t="s">
        <v>324</v>
      </c>
    </row>
    <row r="42" spans="1:7" ht="25.5" customHeight="1" thickBot="1">
      <c r="A42" s="170"/>
      <c r="B42" s="611" t="s">
        <v>325</v>
      </c>
      <c r="C42" s="612"/>
      <c r="D42" s="613"/>
      <c r="E42" s="177"/>
      <c r="F42" s="174">
        <v>1213</v>
      </c>
      <c r="G42" s="172"/>
    </row>
    <row r="43" spans="1:7" ht="15.75" thickBot="1">
      <c r="A43" s="624" t="s">
        <v>326</v>
      </c>
      <c r="B43" s="625"/>
      <c r="C43" s="625"/>
      <c r="D43" s="625"/>
      <c r="E43" s="625"/>
      <c r="F43" s="625"/>
      <c r="G43" s="626"/>
    </row>
    <row r="44" spans="1:7" ht="15.75" thickBot="1">
      <c r="A44" s="173">
        <v>23</v>
      </c>
      <c r="B44" s="178" t="s">
        <v>327</v>
      </c>
      <c r="C44" s="168" t="s">
        <v>218</v>
      </c>
      <c r="D44" s="178" t="s">
        <v>205</v>
      </c>
      <c r="E44" s="178" t="s">
        <v>328</v>
      </c>
      <c r="F44" s="179">
        <v>126</v>
      </c>
      <c r="G44" s="179" t="s">
        <v>329</v>
      </c>
    </row>
    <row r="45" spans="1:7" ht="15.75" thickBot="1">
      <c r="A45" s="173">
        <v>24</v>
      </c>
      <c r="B45" s="175" t="s">
        <v>330</v>
      </c>
      <c r="C45" s="168" t="s">
        <v>218</v>
      </c>
      <c r="D45" s="175" t="s">
        <v>210</v>
      </c>
      <c r="E45" s="175" t="s">
        <v>331</v>
      </c>
      <c r="F45" s="176">
        <v>120</v>
      </c>
      <c r="G45" s="176" t="s">
        <v>332</v>
      </c>
    </row>
    <row r="46" spans="1:7" ht="15.75" thickBot="1">
      <c r="A46" s="170"/>
      <c r="B46" s="611" t="s">
        <v>333</v>
      </c>
      <c r="C46" s="612"/>
      <c r="D46" s="612"/>
      <c r="E46" s="613"/>
      <c r="F46" s="174">
        <v>246</v>
      </c>
      <c r="G46" s="176"/>
    </row>
    <row r="47" spans="1:7" ht="15.75" thickBot="1">
      <c r="A47" s="627" t="s">
        <v>334</v>
      </c>
      <c r="B47" s="628"/>
      <c r="C47" s="628"/>
      <c r="D47" s="628"/>
      <c r="E47" s="628"/>
      <c r="F47" s="628"/>
      <c r="G47" s="629"/>
    </row>
    <row r="48" spans="1:7">
      <c r="A48" s="614">
        <v>25</v>
      </c>
      <c r="B48" s="616" t="s">
        <v>335</v>
      </c>
      <c r="C48" s="616" t="s">
        <v>213</v>
      </c>
      <c r="D48" s="616" t="s">
        <v>205</v>
      </c>
      <c r="E48" s="616" t="s">
        <v>336</v>
      </c>
      <c r="F48" s="609">
        <v>2700</v>
      </c>
      <c r="G48" s="609" t="s">
        <v>337</v>
      </c>
    </row>
    <row r="49" spans="1:7" ht="15.75" thickBot="1">
      <c r="A49" s="615"/>
      <c r="B49" s="617"/>
      <c r="C49" s="617"/>
      <c r="D49" s="617"/>
      <c r="E49" s="617"/>
      <c r="F49" s="610"/>
      <c r="G49" s="610"/>
    </row>
    <row r="50" spans="1:7">
      <c r="A50" s="614">
        <f>+A48+1</f>
        <v>26</v>
      </c>
      <c r="B50" s="616" t="s">
        <v>338</v>
      </c>
      <c r="C50" s="616" t="s">
        <v>213</v>
      </c>
      <c r="D50" s="616" t="s">
        <v>205</v>
      </c>
      <c r="E50" s="616" t="s">
        <v>339</v>
      </c>
      <c r="F50" s="609">
        <v>1750</v>
      </c>
      <c r="G50" s="609" t="s">
        <v>340</v>
      </c>
    </row>
    <row r="51" spans="1:7" ht="15.75" thickBot="1">
      <c r="A51" s="615"/>
      <c r="B51" s="617"/>
      <c r="C51" s="617"/>
      <c r="D51" s="617"/>
      <c r="E51" s="617"/>
      <c r="F51" s="610"/>
      <c r="G51" s="610"/>
    </row>
    <row r="52" spans="1:7">
      <c r="A52" s="614">
        <v>27</v>
      </c>
      <c r="B52" s="616" t="s">
        <v>341</v>
      </c>
      <c r="C52" s="616" t="s">
        <v>213</v>
      </c>
      <c r="D52" s="616" t="s">
        <v>205</v>
      </c>
      <c r="E52" s="616" t="s">
        <v>342</v>
      </c>
      <c r="F52" s="609">
        <v>1200</v>
      </c>
      <c r="G52" s="609" t="s">
        <v>343</v>
      </c>
    </row>
    <row r="53" spans="1:7">
      <c r="A53" s="618"/>
      <c r="B53" s="619"/>
      <c r="C53" s="619"/>
      <c r="D53" s="619"/>
      <c r="E53" s="619"/>
      <c r="F53" s="620"/>
      <c r="G53" s="620"/>
    </row>
    <row r="54" spans="1:7" ht="15.75" thickBot="1">
      <c r="A54" s="615"/>
      <c r="B54" s="617"/>
      <c r="C54" s="617"/>
      <c r="D54" s="617"/>
      <c r="E54" s="617"/>
      <c r="F54" s="610"/>
      <c r="G54" s="610"/>
    </row>
    <row r="55" spans="1:7">
      <c r="A55" s="614">
        <v>28</v>
      </c>
      <c r="B55" s="616" t="s">
        <v>238</v>
      </c>
      <c r="C55" s="616" t="s">
        <v>213</v>
      </c>
      <c r="D55" s="616" t="s">
        <v>205</v>
      </c>
      <c r="E55" s="616" t="s">
        <v>344</v>
      </c>
      <c r="F55" s="609">
        <v>225</v>
      </c>
      <c r="G55" s="609" t="s">
        <v>345</v>
      </c>
    </row>
    <row r="56" spans="1:7" ht="15.75" thickBot="1">
      <c r="A56" s="615"/>
      <c r="B56" s="617"/>
      <c r="C56" s="617"/>
      <c r="D56" s="617"/>
      <c r="E56" s="617"/>
      <c r="F56" s="610"/>
      <c r="G56" s="610"/>
    </row>
    <row r="57" spans="1:7" ht="15.75" thickBot="1">
      <c r="A57" s="170"/>
      <c r="B57" s="611" t="s">
        <v>346</v>
      </c>
      <c r="C57" s="612"/>
      <c r="D57" s="612"/>
      <c r="E57" s="613"/>
      <c r="F57" s="174">
        <v>5875</v>
      </c>
      <c r="G57" s="172"/>
    </row>
    <row r="58" spans="1:7" ht="15.75" thickBot="1">
      <c r="A58" s="170"/>
      <c r="B58" s="611" t="s">
        <v>242</v>
      </c>
      <c r="C58" s="612"/>
      <c r="D58" s="612"/>
      <c r="E58" s="613"/>
      <c r="F58" s="174">
        <v>21810</v>
      </c>
      <c r="G58" s="172"/>
    </row>
  </sheetData>
  <mergeCells count="95">
    <mergeCell ref="G2:G3"/>
    <mergeCell ref="A4:G4"/>
    <mergeCell ref="A5:G5"/>
    <mergeCell ref="A7:A8"/>
    <mergeCell ref="B7:B8"/>
    <mergeCell ref="C7:C8"/>
    <mergeCell ref="D7:D8"/>
    <mergeCell ref="E7:E8"/>
    <mergeCell ref="F7:F8"/>
    <mergeCell ref="G7:G8"/>
    <mergeCell ref="A2:A3"/>
    <mergeCell ref="B2:B3"/>
    <mergeCell ref="C2:C3"/>
    <mergeCell ref="D2:D3"/>
    <mergeCell ref="E2:E3"/>
    <mergeCell ref="F2:F3"/>
    <mergeCell ref="G9:G10"/>
    <mergeCell ref="A14:A15"/>
    <mergeCell ref="B14:B15"/>
    <mergeCell ref="C14:C15"/>
    <mergeCell ref="D14:D15"/>
    <mergeCell ref="E14:E15"/>
    <mergeCell ref="F14:F15"/>
    <mergeCell ref="G14:G15"/>
    <mergeCell ref="A9:A10"/>
    <mergeCell ref="B9:B10"/>
    <mergeCell ref="C9:C10"/>
    <mergeCell ref="D9:D10"/>
    <mergeCell ref="E9:E10"/>
    <mergeCell ref="F9:F10"/>
    <mergeCell ref="G29:G30"/>
    <mergeCell ref="A31:G31"/>
    <mergeCell ref="B21:E21"/>
    <mergeCell ref="A22:G22"/>
    <mergeCell ref="A24:A25"/>
    <mergeCell ref="B24:B25"/>
    <mergeCell ref="C24:C25"/>
    <mergeCell ref="D24:D25"/>
    <mergeCell ref="E24:E25"/>
    <mergeCell ref="F24:F25"/>
    <mergeCell ref="G24:G25"/>
    <mergeCell ref="B37:E37"/>
    <mergeCell ref="B38:E38"/>
    <mergeCell ref="A29:A30"/>
    <mergeCell ref="B29:E30"/>
    <mergeCell ref="F29:F30"/>
    <mergeCell ref="F32:F33"/>
    <mergeCell ref="G32:G33"/>
    <mergeCell ref="A34:A35"/>
    <mergeCell ref="C34:C35"/>
    <mergeCell ref="D34:D35"/>
    <mergeCell ref="E34:E35"/>
    <mergeCell ref="F34:F35"/>
    <mergeCell ref="G34:G35"/>
    <mergeCell ref="A32:A33"/>
    <mergeCell ref="B32:B33"/>
    <mergeCell ref="C32:C33"/>
    <mergeCell ref="D32:D33"/>
    <mergeCell ref="E32:E33"/>
    <mergeCell ref="A39:G39"/>
    <mergeCell ref="B42:D42"/>
    <mergeCell ref="A43:G43"/>
    <mergeCell ref="A47:G47"/>
    <mergeCell ref="A48:A49"/>
    <mergeCell ref="B48:B49"/>
    <mergeCell ref="C48:C49"/>
    <mergeCell ref="D48:D49"/>
    <mergeCell ref="E48:E49"/>
    <mergeCell ref="F48:F49"/>
    <mergeCell ref="G48:G49"/>
    <mergeCell ref="B46:E46"/>
    <mergeCell ref="F52:F54"/>
    <mergeCell ref="G52:G54"/>
    <mergeCell ref="A50:A51"/>
    <mergeCell ref="B50:B51"/>
    <mergeCell ref="C50:C51"/>
    <mergeCell ref="D50:D51"/>
    <mergeCell ref="E50:E51"/>
    <mergeCell ref="F50:F51"/>
    <mergeCell ref="A1:G1"/>
    <mergeCell ref="G55:G56"/>
    <mergeCell ref="B57:E57"/>
    <mergeCell ref="B58:E58"/>
    <mergeCell ref="A55:A56"/>
    <mergeCell ref="B55:B56"/>
    <mergeCell ref="C55:C56"/>
    <mergeCell ref="D55:D56"/>
    <mergeCell ref="E55:E56"/>
    <mergeCell ref="F55:F56"/>
    <mergeCell ref="G50:G51"/>
    <mergeCell ref="A52:A54"/>
    <mergeCell ref="B52:B54"/>
    <mergeCell ref="C52:C54"/>
    <mergeCell ref="D52:D54"/>
    <mergeCell ref="E52:E5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13" sqref="E13"/>
    </sheetView>
  </sheetViews>
  <sheetFormatPr defaultRowHeight="15"/>
  <cols>
    <col min="1" max="1" width="9.140625" style="56"/>
    <col min="2" max="2" width="16.7109375" style="56" bestFit="1" customWidth="1"/>
    <col min="3" max="3" width="16.85546875" style="56" bestFit="1" customWidth="1"/>
    <col min="4" max="4" width="9.5703125" style="56" customWidth="1"/>
    <col min="5" max="5" width="13" style="56" customWidth="1"/>
    <col min="6" max="6" width="12" style="56" customWidth="1"/>
    <col min="7" max="7" width="9.85546875" style="56" customWidth="1"/>
    <col min="8" max="16384" width="9.140625" style="56"/>
  </cols>
  <sheetData>
    <row r="1" spans="1:7" ht="15.75" thickBot="1">
      <c r="B1" s="657" t="s">
        <v>489</v>
      </c>
      <c r="C1" s="657"/>
      <c r="D1" s="657"/>
      <c r="E1" s="657"/>
    </row>
    <row r="2" spans="1:7" ht="22.5" customHeight="1">
      <c r="A2" s="650" t="s">
        <v>258</v>
      </c>
      <c r="B2" s="655" t="s">
        <v>259</v>
      </c>
      <c r="C2" s="655" t="s">
        <v>260</v>
      </c>
      <c r="D2" s="655" t="s">
        <v>120</v>
      </c>
      <c r="E2" s="655" t="s">
        <v>261</v>
      </c>
      <c r="F2" s="655" t="s">
        <v>262</v>
      </c>
      <c r="G2" s="650" t="s">
        <v>263</v>
      </c>
    </row>
    <row r="3" spans="1:7" ht="15.75" thickBot="1">
      <c r="A3" s="651"/>
      <c r="B3" s="656"/>
      <c r="C3" s="656"/>
      <c r="D3" s="656"/>
      <c r="E3" s="656"/>
      <c r="F3" s="656"/>
      <c r="G3" s="651"/>
    </row>
    <row r="4" spans="1:7" ht="25.5" customHeight="1" thickBot="1">
      <c r="A4" s="611" t="s">
        <v>264</v>
      </c>
      <c r="B4" s="612"/>
      <c r="C4" s="612"/>
      <c r="D4" s="612"/>
      <c r="E4" s="612"/>
      <c r="F4" s="612"/>
      <c r="G4" s="613"/>
    </row>
    <row r="5" spans="1:7" ht="15.75" thickBot="1">
      <c r="A5" s="645" t="s">
        <v>292</v>
      </c>
      <c r="B5" s="646"/>
      <c r="C5" s="646"/>
      <c r="D5" s="646"/>
      <c r="E5" s="646"/>
      <c r="F5" s="646"/>
      <c r="G5" s="647"/>
    </row>
    <row r="6" spans="1:7" ht="15.75" thickBot="1">
      <c r="A6" s="173">
        <v>1</v>
      </c>
      <c r="B6" s="168" t="s">
        <v>165</v>
      </c>
      <c r="C6" s="168" t="s">
        <v>147</v>
      </c>
      <c r="D6" s="168" t="s">
        <v>203</v>
      </c>
      <c r="E6" s="168" t="s">
        <v>298</v>
      </c>
      <c r="F6" s="172">
        <v>1350</v>
      </c>
      <c r="G6" s="172" t="s">
        <v>299</v>
      </c>
    </row>
    <row r="7" spans="1:7">
      <c r="A7" s="630"/>
      <c r="B7" s="634" t="s">
        <v>291</v>
      </c>
      <c r="C7" s="635"/>
      <c r="D7" s="635"/>
      <c r="E7" s="636"/>
      <c r="F7" s="640">
        <f>+F6</f>
        <v>1350</v>
      </c>
      <c r="G7" s="630"/>
    </row>
    <row r="8" spans="1:7" ht="15.75" thickBot="1">
      <c r="A8" s="631"/>
      <c r="B8" s="637"/>
      <c r="C8" s="638"/>
      <c r="D8" s="638"/>
      <c r="E8" s="639"/>
      <c r="F8" s="641"/>
      <c r="G8" s="631"/>
    </row>
    <row r="9" spans="1:7" ht="15.75" thickBot="1">
      <c r="A9" s="621" t="s">
        <v>316</v>
      </c>
      <c r="B9" s="622"/>
      <c r="C9" s="622"/>
      <c r="D9" s="622"/>
      <c r="E9" s="622"/>
      <c r="F9" s="622"/>
      <c r="G9" s="623"/>
    </row>
    <row r="10" spans="1:7" ht="26.25" thickBot="1">
      <c r="A10" s="173">
        <v>2</v>
      </c>
      <c r="B10" s="175" t="s">
        <v>320</v>
      </c>
      <c r="C10" s="175" t="s">
        <v>160</v>
      </c>
      <c r="D10" s="175" t="s">
        <v>203</v>
      </c>
      <c r="E10" s="175" t="s">
        <v>321</v>
      </c>
      <c r="F10" s="176">
        <v>1000</v>
      </c>
      <c r="G10" s="176" t="s">
        <v>322</v>
      </c>
    </row>
    <row r="11" spans="1:7" ht="25.5" customHeight="1" thickBot="1">
      <c r="A11" s="170"/>
      <c r="B11" s="611" t="s">
        <v>325</v>
      </c>
      <c r="C11" s="612"/>
      <c r="D11" s="613"/>
      <c r="E11" s="177"/>
      <c r="F11" s="174">
        <f>+F10</f>
        <v>1000</v>
      </c>
      <c r="G11" s="172"/>
    </row>
    <row r="12" spans="1:7" ht="15.75" thickBot="1">
      <c r="A12" s="170"/>
      <c r="B12" s="611" t="s">
        <v>242</v>
      </c>
      <c r="C12" s="612"/>
      <c r="D12" s="612"/>
      <c r="E12" s="613"/>
      <c r="F12" s="174">
        <f>+F11+F7</f>
        <v>2350</v>
      </c>
      <c r="G12" s="172"/>
    </row>
  </sheetData>
  <mergeCells count="17">
    <mergeCell ref="D2:D3"/>
    <mergeCell ref="E2:E3"/>
    <mergeCell ref="F2:F3"/>
    <mergeCell ref="B1:E1"/>
    <mergeCell ref="B12:E12"/>
    <mergeCell ref="A9:G9"/>
    <mergeCell ref="B11:D11"/>
    <mergeCell ref="A7:A8"/>
    <mergeCell ref="B7:E8"/>
    <mergeCell ref="F7:F8"/>
    <mergeCell ref="G7:G8"/>
    <mergeCell ref="A5:G5"/>
    <mergeCell ref="G2:G3"/>
    <mergeCell ref="A4:G4"/>
    <mergeCell ref="A2:A3"/>
    <mergeCell ref="B2:B3"/>
    <mergeCell ref="C2:C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6"/>
  <sheetViews>
    <sheetView workbookViewId="0">
      <selection activeCell="H9" sqref="H9"/>
    </sheetView>
  </sheetViews>
  <sheetFormatPr defaultRowHeight="15"/>
  <cols>
    <col min="3" max="3" width="15.7109375" bestFit="1" customWidth="1"/>
    <col min="4" max="4" width="12.28515625" bestFit="1" customWidth="1"/>
    <col min="5" max="5" width="14.85546875" bestFit="1" customWidth="1"/>
  </cols>
  <sheetData>
    <row r="3" spans="3:5" ht="15.75">
      <c r="C3" s="658" t="s">
        <v>569</v>
      </c>
      <c r="D3" s="658"/>
      <c r="E3" s="658"/>
    </row>
    <row r="4" spans="3:5">
      <c r="C4" s="385" t="s">
        <v>203</v>
      </c>
      <c r="D4" s="385" t="s">
        <v>570</v>
      </c>
      <c r="E4" s="385" t="s">
        <v>571</v>
      </c>
    </row>
    <row r="5" spans="3:5">
      <c r="C5" s="386" t="s">
        <v>147</v>
      </c>
      <c r="D5" s="387">
        <v>11</v>
      </c>
      <c r="E5" s="387">
        <v>11100</v>
      </c>
    </row>
    <row r="6" spans="3:5">
      <c r="C6" s="386" t="s">
        <v>532</v>
      </c>
      <c r="D6" s="387">
        <v>1</v>
      </c>
      <c r="E6" s="387">
        <v>1500</v>
      </c>
    </row>
    <row r="7" spans="3:5">
      <c r="C7" s="386" t="s">
        <v>150</v>
      </c>
      <c r="D7" s="387">
        <v>3</v>
      </c>
      <c r="E7" s="387">
        <v>3900</v>
      </c>
    </row>
    <row r="8" spans="3:5">
      <c r="C8" s="386" t="s">
        <v>151</v>
      </c>
      <c r="D8" s="387">
        <v>2</v>
      </c>
      <c r="E8" s="387">
        <v>2445</v>
      </c>
    </row>
    <row r="9" spans="3:5">
      <c r="C9" s="386" t="s">
        <v>149</v>
      </c>
      <c r="D9" s="387">
        <v>6</v>
      </c>
      <c r="E9" s="387">
        <v>8480</v>
      </c>
    </row>
    <row r="10" spans="3:5">
      <c r="C10" s="386" t="s">
        <v>148</v>
      </c>
      <c r="D10" s="387">
        <v>3</v>
      </c>
      <c r="E10" s="387">
        <v>1420</v>
      </c>
    </row>
    <row r="11" spans="3:5">
      <c r="C11" s="386" t="s">
        <v>172</v>
      </c>
      <c r="D11" s="387">
        <v>3</v>
      </c>
      <c r="E11" s="387">
        <v>5560</v>
      </c>
    </row>
    <row r="12" spans="3:5">
      <c r="C12" s="386" t="s">
        <v>189</v>
      </c>
      <c r="D12" s="387">
        <v>1</v>
      </c>
      <c r="E12" s="387">
        <v>500</v>
      </c>
    </row>
    <row r="13" spans="3:5">
      <c r="C13" s="386" t="s">
        <v>556</v>
      </c>
      <c r="D13" s="387">
        <v>2</v>
      </c>
      <c r="E13" s="387">
        <v>5340</v>
      </c>
    </row>
    <row r="14" spans="3:5">
      <c r="C14" s="386" t="s">
        <v>195</v>
      </c>
      <c r="D14" s="387">
        <v>1</v>
      </c>
      <c r="E14" s="387">
        <v>1000</v>
      </c>
    </row>
    <row r="15" spans="3:5">
      <c r="C15" s="386" t="s">
        <v>160</v>
      </c>
      <c r="D15" s="387">
        <v>1</v>
      </c>
      <c r="E15" s="387">
        <v>1000</v>
      </c>
    </row>
    <row r="16" spans="3:5">
      <c r="C16" s="388" t="s">
        <v>242</v>
      </c>
      <c r="D16" s="389">
        <f>SUM(D5:D15)</f>
        <v>34</v>
      </c>
      <c r="E16" s="389">
        <f>SUM(E5:E15)</f>
        <v>42245</v>
      </c>
    </row>
  </sheetData>
  <mergeCells count="1">
    <mergeCell ref="C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7"/>
  <sheetViews>
    <sheetView view="pageBreakPreview" zoomScaleNormal="100" zoomScaleSheetLayoutView="100" zoomScalePageLayoutView="42" workbookViewId="0">
      <selection activeCell="F50" sqref="F50"/>
    </sheetView>
  </sheetViews>
  <sheetFormatPr defaultRowHeight="12.75"/>
  <cols>
    <col min="1" max="1" width="7.42578125" style="268" customWidth="1"/>
    <col min="2" max="2" width="20.85546875" style="269" customWidth="1"/>
    <col min="3" max="3" width="18.5703125" style="270" customWidth="1"/>
    <col min="4" max="4" width="15.28515625" style="270" customWidth="1"/>
    <col min="5" max="5" width="18" style="270" customWidth="1"/>
    <col min="6" max="6" width="12.85546875" style="268" customWidth="1"/>
    <col min="7" max="7" width="17" style="271" customWidth="1"/>
    <col min="8" max="8" width="14.28515625" style="271" customWidth="1"/>
    <col min="9" max="9" width="54.5703125" style="272" customWidth="1"/>
    <col min="10" max="10" width="9.5703125" style="193" bestFit="1" customWidth="1"/>
    <col min="11" max="16384" width="9.140625" style="193"/>
  </cols>
  <sheetData>
    <row r="1" spans="1:10" ht="21" customHeight="1">
      <c r="A1" s="189"/>
      <c r="B1" s="190"/>
      <c r="C1" s="191"/>
      <c r="D1" s="191"/>
      <c r="E1" s="191"/>
      <c r="F1" s="189"/>
      <c r="G1" s="190"/>
      <c r="H1" s="190"/>
      <c r="I1" s="192" t="s">
        <v>493</v>
      </c>
    </row>
    <row r="2" spans="1:10" ht="30" customHeight="1">
      <c r="A2" s="660" t="s">
        <v>347</v>
      </c>
      <c r="B2" s="660"/>
      <c r="C2" s="660"/>
      <c r="D2" s="660"/>
      <c r="E2" s="660"/>
      <c r="F2" s="660"/>
      <c r="G2" s="660"/>
      <c r="H2" s="660"/>
      <c r="I2" s="660"/>
    </row>
    <row r="3" spans="1:10" ht="23.25" customHeight="1">
      <c r="A3" s="194"/>
      <c r="B3" s="194"/>
      <c r="C3" s="195"/>
      <c r="D3" s="195"/>
      <c r="E3" s="195"/>
      <c r="F3" s="196"/>
      <c r="G3" s="194"/>
      <c r="H3" s="194"/>
      <c r="I3" s="197"/>
    </row>
    <row r="4" spans="1:10" s="201" customFormat="1" ht="45">
      <c r="A4" s="198" t="s">
        <v>348</v>
      </c>
      <c r="B4" s="199" t="s">
        <v>349</v>
      </c>
      <c r="C4" s="200" t="s">
        <v>350</v>
      </c>
      <c r="D4" s="200" t="s">
        <v>203</v>
      </c>
      <c r="E4" s="200" t="s">
        <v>351</v>
      </c>
      <c r="F4" s="199" t="s">
        <v>352</v>
      </c>
      <c r="G4" s="199" t="s">
        <v>353</v>
      </c>
      <c r="H4" s="199" t="s">
        <v>354</v>
      </c>
      <c r="I4" s="199" t="s">
        <v>355</v>
      </c>
    </row>
    <row r="5" spans="1:10" s="201" customFormat="1" ht="15">
      <c r="A5" s="661" t="s">
        <v>356</v>
      </c>
      <c r="B5" s="662"/>
      <c r="C5" s="662"/>
      <c r="D5" s="663"/>
      <c r="E5" s="202"/>
      <c r="F5" s="199"/>
      <c r="G5" s="199"/>
      <c r="H5" s="199"/>
      <c r="I5" s="199"/>
    </row>
    <row r="6" spans="1:10" s="201" customFormat="1" ht="30">
      <c r="A6" s="203">
        <v>1</v>
      </c>
      <c r="B6" s="204" t="s">
        <v>357</v>
      </c>
      <c r="C6" s="205" t="s">
        <v>229</v>
      </c>
      <c r="D6" s="205" t="s">
        <v>278</v>
      </c>
      <c r="E6" s="205" t="s">
        <v>358</v>
      </c>
      <c r="F6" s="206">
        <v>370</v>
      </c>
      <c r="G6" s="206" t="s">
        <v>359</v>
      </c>
      <c r="H6" s="206" t="s">
        <v>360</v>
      </c>
      <c r="I6" s="207" t="s">
        <v>361</v>
      </c>
      <c r="J6" s="208"/>
    </row>
    <row r="7" spans="1:10" s="210" customFormat="1" ht="15">
      <c r="A7" s="203"/>
      <c r="B7" s="664" t="s">
        <v>362</v>
      </c>
      <c r="C7" s="665"/>
      <c r="D7" s="666"/>
      <c r="E7" s="209"/>
      <c r="F7" s="199">
        <f>SUM(F6:F6)</f>
        <v>370</v>
      </c>
      <c r="G7" s="206"/>
      <c r="H7" s="204"/>
      <c r="I7" s="207"/>
    </row>
    <row r="8" spans="1:10" s="210" customFormat="1" ht="15">
      <c r="A8" s="664" t="s">
        <v>218</v>
      </c>
      <c r="B8" s="665"/>
      <c r="C8" s="665"/>
      <c r="D8" s="666"/>
      <c r="E8" s="209"/>
      <c r="F8" s="206"/>
      <c r="G8" s="206"/>
      <c r="H8" s="204"/>
      <c r="I8" s="207"/>
    </row>
    <row r="9" spans="1:10" s="210" customFormat="1" ht="123.75" customHeight="1">
      <c r="A9" s="203">
        <v>2</v>
      </c>
      <c r="B9" s="204" t="s">
        <v>363</v>
      </c>
      <c r="C9" s="205" t="s">
        <v>364</v>
      </c>
      <c r="D9" s="205" t="s">
        <v>218</v>
      </c>
      <c r="E9" s="205" t="s">
        <v>365</v>
      </c>
      <c r="F9" s="206">
        <v>636</v>
      </c>
      <c r="G9" s="206" t="s">
        <v>276</v>
      </c>
      <c r="H9" s="204" t="s">
        <v>366</v>
      </c>
      <c r="I9" s="207" t="s">
        <v>367</v>
      </c>
    </row>
    <row r="10" spans="1:10" s="210" customFormat="1" ht="30">
      <c r="A10" s="203">
        <v>3</v>
      </c>
      <c r="B10" s="204" t="s">
        <v>368</v>
      </c>
      <c r="C10" s="205" t="s">
        <v>369</v>
      </c>
      <c r="D10" s="205" t="s">
        <v>218</v>
      </c>
      <c r="E10" s="205" t="s">
        <v>370</v>
      </c>
      <c r="F10" s="206">
        <v>300</v>
      </c>
      <c r="G10" s="206" t="s">
        <v>276</v>
      </c>
      <c r="H10" s="204" t="s">
        <v>366</v>
      </c>
      <c r="I10" s="207" t="s">
        <v>371</v>
      </c>
    </row>
    <row r="11" spans="1:10" s="210" customFormat="1" ht="61.5" customHeight="1">
      <c r="A11" s="203">
        <v>4</v>
      </c>
      <c r="B11" s="204" t="s">
        <v>381</v>
      </c>
      <c r="C11" s="205" t="s">
        <v>382</v>
      </c>
      <c r="D11" s="205" t="s">
        <v>218</v>
      </c>
      <c r="E11" s="205" t="s">
        <v>383</v>
      </c>
      <c r="F11" s="206">
        <v>460</v>
      </c>
      <c r="G11" s="206" t="s">
        <v>276</v>
      </c>
      <c r="H11" s="204" t="s">
        <v>384</v>
      </c>
      <c r="I11" s="207" t="s">
        <v>385</v>
      </c>
    </row>
    <row r="12" spans="1:10" s="210" customFormat="1" ht="48" customHeight="1">
      <c r="A12" s="203">
        <v>5</v>
      </c>
      <c r="B12" s="204" t="s">
        <v>386</v>
      </c>
      <c r="C12" s="205" t="s">
        <v>387</v>
      </c>
      <c r="D12" s="205" t="s">
        <v>218</v>
      </c>
      <c r="E12" s="205" t="s">
        <v>365</v>
      </c>
      <c r="F12" s="206">
        <v>804</v>
      </c>
      <c r="G12" s="206" t="s">
        <v>388</v>
      </c>
      <c r="H12" s="204" t="s">
        <v>389</v>
      </c>
      <c r="I12" s="207" t="s">
        <v>390</v>
      </c>
    </row>
    <row r="13" spans="1:10" s="210" customFormat="1" ht="45">
      <c r="A13" s="203">
        <v>6</v>
      </c>
      <c r="B13" s="211" t="s">
        <v>391</v>
      </c>
      <c r="C13" s="205" t="s">
        <v>392</v>
      </c>
      <c r="D13" s="205" t="s">
        <v>218</v>
      </c>
      <c r="E13" s="212" t="s">
        <v>365</v>
      </c>
      <c r="F13" s="206">
        <v>60</v>
      </c>
      <c r="G13" s="206" t="s">
        <v>393</v>
      </c>
      <c r="H13" s="204" t="s">
        <v>394</v>
      </c>
      <c r="I13" s="207" t="s">
        <v>395</v>
      </c>
    </row>
    <row r="14" spans="1:10" s="210" customFormat="1" ht="60">
      <c r="A14" s="203">
        <v>7</v>
      </c>
      <c r="B14" s="211" t="s">
        <v>494</v>
      </c>
      <c r="C14" s="211" t="s">
        <v>229</v>
      </c>
      <c r="D14" s="211" t="s">
        <v>218</v>
      </c>
      <c r="E14" s="211" t="s">
        <v>370</v>
      </c>
      <c r="F14" s="213">
        <v>268</v>
      </c>
      <c r="G14" s="211" t="s">
        <v>388</v>
      </c>
      <c r="H14" s="211" t="s">
        <v>495</v>
      </c>
      <c r="I14" s="211" t="s">
        <v>496</v>
      </c>
      <c r="J14" s="214"/>
    </row>
    <row r="15" spans="1:10" s="210" customFormat="1" ht="45">
      <c r="A15" s="203">
        <v>8</v>
      </c>
      <c r="B15" s="211" t="s">
        <v>497</v>
      </c>
      <c r="C15" s="211" t="s">
        <v>387</v>
      </c>
      <c r="D15" s="211" t="s">
        <v>218</v>
      </c>
      <c r="E15" s="211" t="s">
        <v>498</v>
      </c>
      <c r="F15" s="213">
        <v>172</v>
      </c>
      <c r="G15" s="211" t="s">
        <v>388</v>
      </c>
      <c r="H15" s="211" t="s">
        <v>389</v>
      </c>
      <c r="I15" s="207" t="s">
        <v>499</v>
      </c>
    </row>
    <row r="16" spans="1:10" s="210" customFormat="1" ht="15">
      <c r="A16" s="203"/>
      <c r="B16" s="664" t="s">
        <v>396</v>
      </c>
      <c r="C16" s="665"/>
      <c r="D16" s="666"/>
      <c r="E16" s="209"/>
      <c r="F16" s="199">
        <f>SUM(F9:F15)</f>
        <v>2700</v>
      </c>
      <c r="G16" s="206"/>
      <c r="H16" s="204"/>
      <c r="I16" s="207"/>
    </row>
    <row r="17" spans="1:14" s="210" customFormat="1" ht="15">
      <c r="A17" s="664" t="s">
        <v>195</v>
      </c>
      <c r="B17" s="665"/>
      <c r="C17" s="665"/>
      <c r="D17" s="666"/>
      <c r="E17" s="209"/>
      <c r="F17" s="206"/>
      <c r="G17" s="206"/>
      <c r="H17" s="204"/>
      <c r="I17" s="207"/>
    </row>
    <row r="18" spans="1:14" s="210" customFormat="1" ht="180.75" customHeight="1">
      <c r="A18" s="203">
        <v>9</v>
      </c>
      <c r="B18" s="204" t="s">
        <v>397</v>
      </c>
      <c r="C18" s="205" t="s">
        <v>398</v>
      </c>
      <c r="D18" s="205" t="s">
        <v>195</v>
      </c>
      <c r="E18" s="205" t="s">
        <v>399</v>
      </c>
      <c r="F18" s="206">
        <v>120</v>
      </c>
      <c r="G18" s="206" t="s">
        <v>267</v>
      </c>
      <c r="H18" s="204" t="s">
        <v>400</v>
      </c>
      <c r="I18" s="207" t="s">
        <v>401</v>
      </c>
    </row>
    <row r="19" spans="1:14" s="216" customFormat="1" ht="30">
      <c r="A19" s="206">
        <v>10</v>
      </c>
      <c r="B19" s="204" t="s">
        <v>500</v>
      </c>
      <c r="C19" s="204" t="s">
        <v>398</v>
      </c>
      <c r="D19" s="204" t="s">
        <v>195</v>
      </c>
      <c r="E19" s="204" t="s">
        <v>399</v>
      </c>
      <c r="F19" s="206">
        <v>114</v>
      </c>
      <c r="G19" s="204" t="s">
        <v>410</v>
      </c>
      <c r="H19" s="204" t="s">
        <v>411</v>
      </c>
      <c r="I19" s="211" t="s">
        <v>501</v>
      </c>
      <c r="J19" s="215"/>
    </row>
    <row r="20" spans="1:14" s="217" customFormat="1" ht="30">
      <c r="A20" s="203">
        <v>11</v>
      </c>
      <c r="B20" s="204" t="s">
        <v>502</v>
      </c>
      <c r="C20" s="204" t="s">
        <v>398</v>
      </c>
      <c r="D20" s="204" t="s">
        <v>195</v>
      </c>
      <c r="E20" s="204" t="s">
        <v>399</v>
      </c>
      <c r="F20" s="206">
        <v>200</v>
      </c>
      <c r="G20" s="204" t="s">
        <v>503</v>
      </c>
      <c r="H20" s="204" t="s">
        <v>400</v>
      </c>
      <c r="I20" s="211" t="s">
        <v>501</v>
      </c>
      <c r="J20" s="215"/>
    </row>
    <row r="21" spans="1:14" s="210" customFormat="1" ht="43.5" customHeight="1">
      <c r="A21" s="203">
        <v>12</v>
      </c>
      <c r="B21" s="218" t="s">
        <v>405</v>
      </c>
      <c r="C21" s="218" t="s">
        <v>406</v>
      </c>
      <c r="D21" s="205" t="s">
        <v>195</v>
      </c>
      <c r="E21" s="219" t="s">
        <v>407</v>
      </c>
      <c r="F21" s="220">
        <v>194</v>
      </c>
      <c r="G21" s="218" t="s">
        <v>388</v>
      </c>
      <c r="H21" s="221" t="s">
        <v>408</v>
      </c>
      <c r="I21" s="211" t="s">
        <v>390</v>
      </c>
      <c r="J21" s="221"/>
    </row>
    <row r="22" spans="1:14" s="210" customFormat="1" ht="15">
      <c r="A22" s="203"/>
      <c r="B22" s="661" t="s">
        <v>413</v>
      </c>
      <c r="C22" s="662"/>
      <c r="D22" s="663"/>
      <c r="E22" s="202"/>
      <c r="F22" s="222">
        <f>SUM(F18:F21)</f>
        <v>628</v>
      </c>
      <c r="G22" s="223"/>
      <c r="H22" s="223"/>
      <c r="I22" s="207"/>
    </row>
    <row r="23" spans="1:14" s="210" customFormat="1" ht="15">
      <c r="A23" s="203"/>
      <c r="B23" s="198" t="s">
        <v>213</v>
      </c>
      <c r="C23" s="202"/>
      <c r="D23" s="202"/>
      <c r="E23" s="202"/>
      <c r="F23" s="222"/>
      <c r="G23" s="223"/>
      <c r="H23" s="223"/>
      <c r="I23" s="207"/>
    </row>
    <row r="24" spans="1:14" s="227" customFormat="1" ht="72" customHeight="1">
      <c r="A24" s="220">
        <v>13</v>
      </c>
      <c r="B24" s="224" t="s">
        <v>504</v>
      </c>
      <c r="C24" s="224" t="s">
        <v>505</v>
      </c>
      <c r="D24" s="225" t="s">
        <v>416</v>
      </c>
      <c r="E24" s="218" t="s">
        <v>506</v>
      </c>
      <c r="F24" s="220">
        <v>1105</v>
      </c>
      <c r="G24" s="218" t="s">
        <v>507</v>
      </c>
      <c r="H24" s="221" t="s">
        <v>508</v>
      </c>
      <c r="I24" s="211" t="s">
        <v>509</v>
      </c>
      <c r="J24" s="226"/>
    </row>
    <row r="25" spans="1:14" s="227" customFormat="1" ht="57.75" customHeight="1">
      <c r="A25" s="220">
        <v>14</v>
      </c>
      <c r="B25" s="218" t="s">
        <v>510</v>
      </c>
      <c r="C25" s="218" t="s">
        <v>511</v>
      </c>
      <c r="D25" s="225" t="s">
        <v>416</v>
      </c>
      <c r="E25" s="218" t="s">
        <v>512</v>
      </c>
      <c r="F25" s="220">
        <v>270</v>
      </c>
      <c r="G25" s="218" t="s">
        <v>513</v>
      </c>
      <c r="H25" s="221" t="s">
        <v>514</v>
      </c>
      <c r="I25" s="211" t="s">
        <v>509</v>
      </c>
      <c r="J25" s="226"/>
    </row>
    <row r="26" spans="1:14" s="230" customFormat="1" ht="43.5" customHeight="1">
      <c r="A26" s="203">
        <v>15</v>
      </c>
      <c r="B26" s="225" t="s">
        <v>420</v>
      </c>
      <c r="C26" s="225" t="s">
        <v>223</v>
      </c>
      <c r="D26" s="225" t="s">
        <v>416</v>
      </c>
      <c r="E26" s="225" t="s">
        <v>421</v>
      </c>
      <c r="F26" s="228">
        <v>145</v>
      </c>
      <c r="G26" s="229" t="s">
        <v>422</v>
      </c>
      <c r="H26" s="229" t="s">
        <v>423</v>
      </c>
      <c r="I26" s="207" t="s">
        <v>424</v>
      </c>
    </row>
    <row r="27" spans="1:14" s="210" customFormat="1" ht="23.25" customHeight="1">
      <c r="A27" s="200"/>
      <c r="B27" s="667" t="s">
        <v>425</v>
      </c>
      <c r="C27" s="667"/>
      <c r="D27" s="667"/>
      <c r="E27" s="200"/>
      <c r="F27" s="231">
        <f>SUM(F24:F26)</f>
        <v>1520</v>
      </c>
      <c r="G27" s="222"/>
      <c r="H27" s="232"/>
      <c r="I27" s="207"/>
    </row>
    <row r="28" spans="1:14" s="210" customFormat="1" ht="20.25" customHeight="1">
      <c r="A28" s="664" t="s">
        <v>226</v>
      </c>
      <c r="B28" s="665"/>
      <c r="C28" s="665"/>
      <c r="D28" s="666"/>
      <c r="E28" s="209"/>
      <c r="F28" s="222"/>
      <c r="G28" s="232"/>
      <c r="H28" s="232"/>
      <c r="I28" s="207"/>
    </row>
    <row r="29" spans="1:14" s="210" customFormat="1" ht="45.75" customHeight="1">
      <c r="A29" s="233">
        <v>16</v>
      </c>
      <c r="B29" s="205" t="s">
        <v>433</v>
      </c>
      <c r="C29" s="205" t="s">
        <v>241</v>
      </c>
      <c r="D29" s="205" t="s">
        <v>428</v>
      </c>
      <c r="E29" s="205" t="s">
        <v>434</v>
      </c>
      <c r="F29" s="234">
        <v>170</v>
      </c>
      <c r="G29" s="205" t="s">
        <v>435</v>
      </c>
      <c r="H29" s="235" t="s">
        <v>436</v>
      </c>
      <c r="I29" s="207" t="s">
        <v>437</v>
      </c>
      <c r="J29" s="236"/>
      <c r="K29" s="236"/>
      <c r="L29" s="236"/>
      <c r="M29" s="236"/>
      <c r="N29" s="237"/>
    </row>
    <row r="30" spans="1:14" s="210" customFormat="1" ht="24" customHeight="1">
      <c r="A30" s="198"/>
      <c r="B30" s="668" t="s">
        <v>438</v>
      </c>
      <c r="C30" s="668"/>
      <c r="D30" s="668"/>
      <c r="E30" s="238"/>
      <c r="F30" s="222">
        <f>SUM(F29:F29)</f>
        <v>170</v>
      </c>
      <c r="G30" s="199"/>
      <c r="H30" s="199"/>
      <c r="I30" s="207"/>
      <c r="J30" s="236"/>
      <c r="K30" s="236"/>
      <c r="L30" s="236"/>
      <c r="M30" s="236"/>
    </row>
    <row r="31" spans="1:14" s="210" customFormat="1" ht="21.75" customHeight="1">
      <c r="A31" s="198"/>
      <c r="B31" s="668" t="s">
        <v>515</v>
      </c>
      <c r="C31" s="668"/>
      <c r="D31" s="668"/>
      <c r="E31" s="238"/>
      <c r="F31" s="222">
        <f>SUM(F30,F27,F22,F16,F7)</f>
        <v>5388</v>
      </c>
      <c r="G31" s="232"/>
      <c r="H31" s="199"/>
      <c r="I31" s="239"/>
    </row>
    <row r="32" spans="1:14" s="210" customFormat="1" ht="21.75" customHeight="1">
      <c r="A32" s="240"/>
      <c r="B32" s="240"/>
      <c r="C32" s="240"/>
      <c r="D32" s="240"/>
      <c r="E32" s="241"/>
      <c r="F32" s="242"/>
      <c r="G32" s="243"/>
      <c r="H32" s="243"/>
      <c r="I32" s="244"/>
    </row>
    <row r="33" spans="1:23" s="210" customFormat="1" ht="21.75" hidden="1" customHeight="1">
      <c r="A33" s="659" t="s">
        <v>516</v>
      </c>
      <c r="B33" s="659"/>
      <c r="C33" s="659"/>
      <c r="D33" s="659"/>
      <c r="E33" s="659"/>
      <c r="F33" s="659"/>
      <c r="G33" s="659"/>
      <c r="H33" s="659"/>
      <c r="I33" s="659"/>
    </row>
    <row r="34" spans="1:23" s="210" customFormat="1" ht="43.5" hidden="1" customHeight="1">
      <c r="A34" s="203">
        <v>1</v>
      </c>
      <c r="B34" s="204" t="s">
        <v>372</v>
      </c>
      <c r="C34" s="205" t="s">
        <v>373</v>
      </c>
      <c r="D34" s="205" t="s">
        <v>218</v>
      </c>
      <c r="E34" s="205" t="s">
        <v>370</v>
      </c>
      <c r="F34" s="206">
        <v>130</v>
      </c>
      <c r="G34" s="206" t="s">
        <v>374</v>
      </c>
      <c r="H34" s="204" t="s">
        <v>375</v>
      </c>
      <c r="I34" s="207" t="s">
        <v>376</v>
      </c>
      <c r="L34" s="210" t="s">
        <v>360</v>
      </c>
      <c r="M34" s="210" t="s">
        <v>360</v>
      </c>
      <c r="N34" s="210" t="s">
        <v>360</v>
      </c>
      <c r="O34" s="210" t="s">
        <v>360</v>
      </c>
      <c r="P34" s="210" t="s">
        <v>360</v>
      </c>
      <c r="Q34" s="210" t="s">
        <v>360</v>
      </c>
      <c r="R34" s="210" t="s">
        <v>360</v>
      </c>
      <c r="S34" s="210" t="s">
        <v>360</v>
      </c>
      <c r="T34" s="210" t="s">
        <v>360</v>
      </c>
      <c r="U34" s="210">
        <v>43</v>
      </c>
      <c r="V34" s="210">
        <v>51</v>
      </c>
      <c r="W34" s="210" t="s">
        <v>377</v>
      </c>
    </row>
    <row r="35" spans="1:23" s="210" customFormat="1" ht="44.25" hidden="1" customHeight="1">
      <c r="A35" s="203">
        <v>2</v>
      </c>
      <c r="B35" s="204" t="s">
        <v>378</v>
      </c>
      <c r="C35" s="205" t="s">
        <v>373</v>
      </c>
      <c r="D35" s="205" t="s">
        <v>218</v>
      </c>
      <c r="E35" s="205" t="s">
        <v>365</v>
      </c>
      <c r="F35" s="206">
        <v>104</v>
      </c>
      <c r="G35" s="206" t="s">
        <v>379</v>
      </c>
      <c r="H35" s="204" t="s">
        <v>375</v>
      </c>
      <c r="I35" s="207" t="s">
        <v>376</v>
      </c>
      <c r="L35" s="210" t="s">
        <v>360</v>
      </c>
      <c r="M35" s="210" t="s">
        <v>360</v>
      </c>
      <c r="N35" s="210" t="s">
        <v>360</v>
      </c>
      <c r="O35" s="210" t="s">
        <v>360</v>
      </c>
      <c r="P35" s="210" t="s">
        <v>360</v>
      </c>
      <c r="Q35" s="210" t="s">
        <v>360</v>
      </c>
      <c r="R35" s="210" t="s">
        <v>360</v>
      </c>
      <c r="S35" s="210" t="s">
        <v>360</v>
      </c>
      <c r="T35" s="210" t="s">
        <v>360</v>
      </c>
      <c r="U35" s="210">
        <v>43</v>
      </c>
      <c r="V35" s="210">
        <v>51</v>
      </c>
      <c r="W35" s="210" t="s">
        <v>380</v>
      </c>
    </row>
    <row r="36" spans="1:23" s="210" customFormat="1" ht="121.5" hidden="1" customHeight="1">
      <c r="A36" s="203">
        <v>3</v>
      </c>
      <c r="B36" s="204" t="s">
        <v>402</v>
      </c>
      <c r="C36" s="205" t="s">
        <v>403</v>
      </c>
      <c r="D36" s="205" t="s">
        <v>195</v>
      </c>
      <c r="E36" s="205" t="s">
        <v>399</v>
      </c>
      <c r="F36" s="206">
        <v>630</v>
      </c>
      <c r="G36" s="206" t="s">
        <v>267</v>
      </c>
      <c r="H36" s="204" t="s">
        <v>400</v>
      </c>
      <c r="I36" s="207" t="s">
        <v>404</v>
      </c>
    </row>
    <row r="37" spans="1:23" s="210" customFormat="1" ht="51.75" hidden="1" customHeight="1">
      <c r="A37" s="203">
        <v>4</v>
      </c>
      <c r="B37" s="245" t="s">
        <v>409</v>
      </c>
      <c r="C37" s="205" t="s">
        <v>398</v>
      </c>
      <c r="D37" s="205" t="s">
        <v>195</v>
      </c>
      <c r="E37" s="205" t="s">
        <v>407</v>
      </c>
      <c r="F37" s="234">
        <v>280</v>
      </c>
      <c r="G37" s="223" t="s">
        <v>410</v>
      </c>
      <c r="H37" s="223" t="s">
        <v>411</v>
      </c>
      <c r="I37" s="207" t="s">
        <v>412</v>
      </c>
    </row>
    <row r="38" spans="1:23" s="210" customFormat="1" ht="61.5" hidden="1" customHeight="1">
      <c r="A38" s="203">
        <v>5</v>
      </c>
      <c r="B38" s="246" t="s">
        <v>414</v>
      </c>
      <c r="C38" s="247" t="s">
        <v>415</v>
      </c>
      <c r="D38" s="205" t="s">
        <v>416</v>
      </c>
      <c r="E38" s="248" t="s">
        <v>417</v>
      </c>
      <c r="F38" s="223">
        <v>1800</v>
      </c>
      <c r="G38" s="223" t="s">
        <v>418</v>
      </c>
      <c r="H38" s="249" t="s">
        <v>419</v>
      </c>
      <c r="I38" s="207" t="s">
        <v>517</v>
      </c>
    </row>
    <row r="39" spans="1:23" s="210" customFormat="1" ht="44.25" hidden="1" customHeight="1">
      <c r="A39" s="203">
        <v>6</v>
      </c>
      <c r="B39" s="205" t="s">
        <v>426</v>
      </c>
      <c r="C39" s="205" t="s">
        <v>427</v>
      </c>
      <c r="D39" s="205" t="s">
        <v>428</v>
      </c>
      <c r="E39" s="205" t="s">
        <v>429</v>
      </c>
      <c r="F39" s="234">
        <v>450</v>
      </c>
      <c r="G39" s="206" t="s">
        <v>430</v>
      </c>
      <c r="H39" s="206" t="s">
        <v>431</v>
      </c>
      <c r="I39" s="207" t="s">
        <v>432</v>
      </c>
    </row>
    <row r="40" spans="1:23" s="251" customFormat="1" ht="30" hidden="1">
      <c r="A40" s="203">
        <v>7</v>
      </c>
      <c r="B40" s="204" t="s">
        <v>439</v>
      </c>
      <c r="C40" s="245" t="s">
        <v>440</v>
      </c>
      <c r="D40" s="250" t="s">
        <v>239</v>
      </c>
      <c r="E40" s="250" t="s">
        <v>441</v>
      </c>
      <c r="F40" s="203">
        <v>52</v>
      </c>
      <c r="G40" s="203" t="s">
        <v>442</v>
      </c>
      <c r="H40" s="206" t="s">
        <v>443</v>
      </c>
      <c r="I40" s="207" t="s">
        <v>444</v>
      </c>
    </row>
    <row r="41" spans="1:23" s="251" customFormat="1" ht="45" hidden="1">
      <c r="A41" s="203">
        <v>8</v>
      </c>
      <c r="B41" s="225" t="s">
        <v>445</v>
      </c>
      <c r="C41" s="225" t="s">
        <v>446</v>
      </c>
      <c r="D41" s="205" t="s">
        <v>239</v>
      </c>
      <c r="E41" s="205" t="s">
        <v>447</v>
      </c>
      <c r="F41" s="206">
        <v>40</v>
      </c>
      <c r="G41" s="206" t="s">
        <v>448</v>
      </c>
      <c r="H41" s="249" t="s">
        <v>449</v>
      </c>
      <c r="I41" s="207" t="s">
        <v>450</v>
      </c>
    </row>
    <row r="42" spans="1:23" s="251" customFormat="1" ht="45" hidden="1">
      <c r="A42" s="203">
        <v>9</v>
      </c>
      <c r="B42" s="205" t="s">
        <v>451</v>
      </c>
      <c r="C42" s="205" t="s">
        <v>452</v>
      </c>
      <c r="D42" s="205" t="s">
        <v>160</v>
      </c>
      <c r="E42" s="205" t="s">
        <v>453</v>
      </c>
      <c r="F42" s="206">
        <v>71</v>
      </c>
      <c r="G42" s="206" t="s">
        <v>454</v>
      </c>
      <c r="H42" s="206" t="s">
        <v>455</v>
      </c>
      <c r="I42" s="207" t="s">
        <v>518</v>
      </c>
    </row>
    <row r="43" spans="1:23" s="251" customFormat="1" ht="45" hidden="1">
      <c r="A43" s="203">
        <v>10</v>
      </c>
      <c r="B43" s="252" t="s">
        <v>456</v>
      </c>
      <c r="C43" s="205" t="s">
        <v>457</v>
      </c>
      <c r="D43" s="206" t="s">
        <v>148</v>
      </c>
      <c r="E43" s="253" t="s">
        <v>458</v>
      </c>
      <c r="F43" s="254">
        <v>65</v>
      </c>
      <c r="G43" s="205" t="s">
        <v>459</v>
      </c>
      <c r="H43" s="255"/>
      <c r="I43" s="207" t="s">
        <v>460</v>
      </c>
    </row>
    <row r="44" spans="1:23" s="210" customFormat="1" ht="46.5" hidden="1" customHeight="1">
      <c r="A44" s="203">
        <v>11</v>
      </c>
      <c r="B44" s="205" t="s">
        <v>461</v>
      </c>
      <c r="C44" s="205" t="s">
        <v>461</v>
      </c>
      <c r="D44" s="206" t="s">
        <v>148</v>
      </c>
      <c r="E44" s="253" t="s">
        <v>462</v>
      </c>
      <c r="F44" s="206">
        <v>63</v>
      </c>
      <c r="G44" s="205" t="s">
        <v>459</v>
      </c>
      <c r="H44" s="255"/>
      <c r="I44" s="207" t="s">
        <v>460</v>
      </c>
    </row>
    <row r="45" spans="1:23" s="210" customFormat="1" ht="47.25" customHeight="1">
      <c r="A45" s="660" t="s">
        <v>519</v>
      </c>
      <c r="B45" s="660"/>
      <c r="C45" s="660"/>
      <c r="D45" s="660"/>
      <c r="E45" s="660"/>
      <c r="F45" s="660"/>
      <c r="G45" s="660"/>
      <c r="H45" s="660"/>
      <c r="I45" s="660"/>
    </row>
    <row r="46" spans="1:23" s="210" customFormat="1" ht="19.5" customHeight="1">
      <c r="A46" s="194"/>
      <c r="B46" s="194"/>
      <c r="C46" s="195"/>
      <c r="D46" s="195"/>
      <c r="E46" s="195"/>
      <c r="F46" s="196"/>
      <c r="G46" s="194"/>
      <c r="H46" s="194"/>
      <c r="I46" s="197"/>
    </row>
    <row r="47" spans="1:23" s="210" customFormat="1" ht="36" customHeight="1">
      <c r="A47" s="198" t="s">
        <v>348</v>
      </c>
      <c r="B47" s="199" t="s">
        <v>349</v>
      </c>
      <c r="C47" s="200" t="s">
        <v>350</v>
      </c>
      <c r="D47" s="200" t="s">
        <v>203</v>
      </c>
      <c r="E47" s="200" t="s">
        <v>351</v>
      </c>
      <c r="F47" s="199" t="s">
        <v>352</v>
      </c>
      <c r="G47" s="199" t="s">
        <v>353</v>
      </c>
      <c r="H47" s="199" t="s">
        <v>354</v>
      </c>
      <c r="I47" s="199" t="s">
        <v>355</v>
      </c>
    </row>
    <row r="48" spans="1:23" s="210" customFormat="1" ht="33" customHeight="1">
      <c r="A48" s="661" t="s">
        <v>463</v>
      </c>
      <c r="B48" s="662"/>
      <c r="C48" s="662"/>
      <c r="D48" s="663"/>
      <c r="E48" s="209"/>
      <c r="F48" s="222"/>
      <c r="G48" s="256"/>
      <c r="H48" s="255"/>
      <c r="I48" s="255"/>
    </row>
    <row r="49" spans="1:9" s="210" customFormat="1" ht="51" customHeight="1">
      <c r="A49" s="203">
        <v>1</v>
      </c>
      <c r="B49" s="205" t="s">
        <v>465</v>
      </c>
      <c r="C49" s="205" t="s">
        <v>466</v>
      </c>
      <c r="D49" s="206" t="s">
        <v>463</v>
      </c>
      <c r="E49" s="253" t="s">
        <v>467</v>
      </c>
      <c r="F49" s="206">
        <v>1500</v>
      </c>
      <c r="G49" s="205" t="s">
        <v>464</v>
      </c>
      <c r="H49" s="255"/>
      <c r="I49" s="207" t="s">
        <v>390</v>
      </c>
    </row>
    <row r="50" spans="1:9" s="210" customFormat="1" ht="66.75" customHeight="1">
      <c r="A50" s="203"/>
      <c r="B50" s="664" t="s">
        <v>468</v>
      </c>
      <c r="C50" s="665"/>
      <c r="D50" s="666"/>
      <c r="E50" s="204"/>
      <c r="F50" s="199">
        <f>SUM(F49:F49)</f>
        <v>1500</v>
      </c>
      <c r="G50" s="205"/>
      <c r="H50" s="255"/>
      <c r="I50" s="207"/>
    </row>
    <row r="51" spans="1:9" s="210" customFormat="1" ht="21" customHeight="1">
      <c r="A51" s="661" t="s">
        <v>147</v>
      </c>
      <c r="B51" s="662"/>
      <c r="C51" s="662"/>
      <c r="D51" s="663"/>
      <c r="E51" s="209"/>
      <c r="F51" s="222"/>
      <c r="G51" s="256"/>
      <c r="H51" s="255"/>
      <c r="I51" s="255"/>
    </row>
    <row r="52" spans="1:9" s="210" customFormat="1" ht="75" customHeight="1">
      <c r="A52" s="220">
        <v>2</v>
      </c>
      <c r="B52" s="218" t="s">
        <v>469</v>
      </c>
      <c r="C52" s="257" t="s">
        <v>470</v>
      </c>
      <c r="D52" s="258" t="s">
        <v>147</v>
      </c>
      <c r="E52" s="258" t="s">
        <v>471</v>
      </c>
      <c r="F52" s="220">
        <v>1200</v>
      </c>
      <c r="G52" s="220" t="s">
        <v>472</v>
      </c>
      <c r="H52" s="259" t="s">
        <v>473</v>
      </c>
      <c r="I52" s="669" t="s">
        <v>474</v>
      </c>
    </row>
    <row r="53" spans="1:9" s="210" customFormat="1" ht="33" customHeight="1">
      <c r="A53" s="260">
        <v>3</v>
      </c>
      <c r="B53" s="218" t="s">
        <v>475</v>
      </c>
      <c r="C53" s="257" t="s">
        <v>470</v>
      </c>
      <c r="D53" s="258" t="s">
        <v>147</v>
      </c>
      <c r="E53" s="258" t="s">
        <v>471</v>
      </c>
      <c r="F53" s="220">
        <v>1000</v>
      </c>
      <c r="G53" s="220" t="s">
        <v>472</v>
      </c>
      <c r="H53" s="259" t="s">
        <v>473</v>
      </c>
      <c r="I53" s="670"/>
    </row>
    <row r="54" spans="1:9" s="210" customFormat="1" ht="30.75" customHeight="1">
      <c r="A54" s="203"/>
      <c r="B54" s="664" t="s">
        <v>476</v>
      </c>
      <c r="C54" s="665"/>
      <c r="D54" s="666"/>
      <c r="E54" s="204"/>
      <c r="F54" s="199">
        <f>SUM(F52:F53)</f>
        <v>2200</v>
      </c>
      <c r="G54" s="205"/>
      <c r="H54" s="255"/>
      <c r="I54" s="207"/>
    </row>
    <row r="55" spans="1:9" s="210" customFormat="1" ht="15.75">
      <c r="A55" s="198"/>
      <c r="B55" s="668" t="s">
        <v>515</v>
      </c>
      <c r="C55" s="668"/>
      <c r="D55" s="668"/>
      <c r="E55" s="238"/>
      <c r="F55" s="222">
        <f>F54+F50</f>
        <v>3700</v>
      </c>
      <c r="G55" s="199"/>
      <c r="H55" s="199"/>
      <c r="I55" s="239"/>
    </row>
    <row r="56" spans="1:9" s="210" customFormat="1" ht="15">
      <c r="C56" s="261"/>
      <c r="D56" s="261"/>
      <c r="E56" s="261"/>
    </row>
    <row r="57" spans="1:9" s="210" customFormat="1" ht="15">
      <c r="C57" s="261"/>
      <c r="D57" s="261"/>
      <c r="E57" s="261"/>
    </row>
    <row r="58" spans="1:9" s="210" customFormat="1" ht="15">
      <c r="C58" s="261"/>
      <c r="D58" s="261"/>
      <c r="E58" s="261"/>
    </row>
    <row r="59" spans="1:9" s="210" customFormat="1" ht="15.75">
      <c r="A59" s="189"/>
      <c r="B59" s="262"/>
      <c r="C59" s="191"/>
      <c r="D59" s="191"/>
      <c r="E59" s="191"/>
      <c r="F59" s="189"/>
      <c r="G59" s="190"/>
      <c r="H59" s="190"/>
      <c r="I59" s="263"/>
    </row>
    <row r="60" spans="1:9" s="210" customFormat="1" ht="15.75">
      <c r="A60" s="189"/>
      <c r="B60" s="262"/>
      <c r="C60" s="191"/>
      <c r="D60" s="191"/>
      <c r="E60" s="191"/>
      <c r="F60" s="189"/>
      <c r="G60" s="190"/>
      <c r="H60" s="190"/>
      <c r="I60" s="263"/>
    </row>
    <row r="61" spans="1:9" s="210" customFormat="1" ht="15.75">
      <c r="A61" s="189"/>
      <c r="B61" s="262"/>
      <c r="C61" s="191"/>
      <c r="D61" s="191"/>
      <c r="E61" s="191"/>
      <c r="F61" s="189"/>
      <c r="G61" s="190"/>
      <c r="H61" s="190"/>
      <c r="I61" s="263"/>
    </row>
    <row r="62" spans="1:9" s="210" customFormat="1" ht="15.75">
      <c r="A62" s="189"/>
      <c r="B62" s="262"/>
      <c r="C62" s="191"/>
      <c r="D62" s="191"/>
      <c r="E62" s="191"/>
      <c r="F62" s="189"/>
      <c r="G62" s="190"/>
      <c r="H62" s="190"/>
      <c r="I62" s="263"/>
    </row>
    <row r="63" spans="1:9" s="210" customFormat="1" ht="15.75">
      <c r="A63" s="189"/>
      <c r="B63" s="262"/>
      <c r="C63" s="191"/>
      <c r="D63" s="191"/>
      <c r="E63" s="191"/>
      <c r="F63" s="189"/>
      <c r="G63" s="190"/>
      <c r="H63" s="190"/>
      <c r="I63" s="263"/>
    </row>
    <row r="64" spans="1:9" s="210" customFormat="1" ht="15.75">
      <c r="A64" s="189"/>
      <c r="B64" s="262"/>
      <c r="C64" s="191"/>
      <c r="D64" s="191"/>
      <c r="E64" s="191"/>
      <c r="F64" s="189"/>
      <c r="G64" s="190"/>
      <c r="H64" s="190"/>
      <c r="I64" s="263"/>
    </row>
    <row r="65" spans="1:9" s="210" customFormat="1" ht="15">
      <c r="A65" s="201"/>
      <c r="B65" s="264"/>
      <c r="C65" s="265"/>
      <c r="D65" s="265"/>
      <c r="E65" s="265"/>
      <c r="F65" s="201"/>
      <c r="G65" s="266"/>
      <c r="H65" s="266"/>
      <c r="I65" s="267"/>
    </row>
    <row r="66" spans="1:9" s="210" customFormat="1" ht="15">
      <c r="A66" s="201"/>
      <c r="B66" s="264"/>
      <c r="C66" s="265"/>
      <c r="D66" s="265"/>
      <c r="E66" s="265"/>
      <c r="F66" s="201"/>
      <c r="G66" s="266"/>
      <c r="H66" s="266"/>
      <c r="I66" s="267"/>
    </row>
    <row r="67" spans="1:9" s="210" customFormat="1" ht="15">
      <c r="A67" s="201"/>
      <c r="B67" s="264"/>
      <c r="C67" s="265"/>
      <c r="D67" s="265"/>
      <c r="E67" s="265"/>
      <c r="F67" s="201"/>
      <c r="G67" s="266"/>
      <c r="H67" s="266"/>
      <c r="I67" s="267"/>
    </row>
    <row r="68" spans="1:9" s="210" customFormat="1" ht="15">
      <c r="A68" s="201"/>
      <c r="B68" s="264"/>
      <c r="C68" s="265"/>
      <c r="D68" s="265"/>
      <c r="E68" s="265"/>
      <c r="F68" s="201"/>
      <c r="G68" s="266"/>
      <c r="H68" s="266"/>
      <c r="I68" s="267"/>
    </row>
    <row r="69" spans="1:9" s="210" customFormat="1" ht="15">
      <c r="A69" s="201"/>
      <c r="B69" s="264"/>
      <c r="C69" s="265"/>
      <c r="D69" s="265"/>
      <c r="E69" s="265"/>
      <c r="F69" s="201"/>
      <c r="G69" s="266"/>
      <c r="H69" s="266"/>
      <c r="I69" s="267"/>
    </row>
    <row r="70" spans="1:9" s="210" customFormat="1" ht="15">
      <c r="A70" s="201"/>
      <c r="B70" s="264"/>
      <c r="C70" s="265"/>
      <c r="D70" s="265"/>
      <c r="E70" s="265"/>
      <c r="F70" s="201"/>
      <c r="G70" s="266"/>
      <c r="H70" s="266"/>
      <c r="I70" s="267"/>
    </row>
    <row r="71" spans="1:9" s="210" customFormat="1" ht="15">
      <c r="A71" s="201"/>
      <c r="B71" s="264"/>
      <c r="C71" s="265"/>
      <c r="D71" s="265"/>
      <c r="E71" s="265"/>
      <c r="F71" s="201"/>
      <c r="G71" s="266"/>
      <c r="H71" s="266"/>
      <c r="I71" s="267"/>
    </row>
    <row r="72" spans="1:9" s="210" customFormat="1" ht="15">
      <c r="A72" s="201"/>
      <c r="B72" s="264"/>
      <c r="C72" s="265"/>
      <c r="D72" s="265"/>
      <c r="E72" s="265"/>
      <c r="F72" s="201"/>
      <c r="G72" s="266"/>
      <c r="H72" s="266"/>
      <c r="I72" s="267"/>
    </row>
    <row r="73" spans="1:9" s="210" customFormat="1" ht="15">
      <c r="A73" s="201"/>
      <c r="B73" s="264"/>
      <c r="C73" s="265"/>
      <c r="D73" s="265"/>
      <c r="E73" s="265"/>
      <c r="F73" s="201"/>
      <c r="G73" s="266"/>
      <c r="H73" s="266"/>
      <c r="I73" s="267"/>
    </row>
    <row r="74" spans="1:9" s="210" customFormat="1" ht="15">
      <c r="A74" s="201"/>
      <c r="B74" s="264"/>
      <c r="C74" s="265"/>
      <c r="D74" s="265"/>
      <c r="E74" s="265"/>
      <c r="F74" s="201"/>
      <c r="G74" s="266"/>
      <c r="H74" s="266"/>
      <c r="I74" s="267"/>
    </row>
    <row r="75" spans="1:9" s="210" customFormat="1" ht="15">
      <c r="A75" s="201"/>
      <c r="B75" s="264"/>
      <c r="C75" s="265"/>
      <c r="D75" s="265"/>
      <c r="E75" s="265"/>
      <c r="F75" s="201"/>
      <c r="G75" s="266"/>
      <c r="H75" s="266"/>
      <c r="I75" s="267"/>
    </row>
    <row r="76" spans="1:9" s="210" customFormat="1" ht="15">
      <c r="A76" s="201"/>
      <c r="B76" s="264"/>
      <c r="C76" s="265"/>
      <c r="D76" s="265"/>
      <c r="E76" s="265"/>
      <c r="F76" s="201"/>
      <c r="G76" s="266"/>
      <c r="H76" s="266"/>
      <c r="I76" s="267"/>
    </row>
    <row r="77" spans="1:9" s="210" customFormat="1" ht="15">
      <c r="A77" s="201"/>
      <c r="B77" s="264"/>
      <c r="C77" s="265"/>
      <c r="D77" s="265"/>
      <c r="E77" s="265"/>
      <c r="F77" s="201"/>
      <c r="G77" s="266"/>
      <c r="H77" s="266"/>
      <c r="I77" s="267"/>
    </row>
    <row r="78" spans="1:9" s="210" customFormat="1" ht="15">
      <c r="A78" s="201"/>
      <c r="B78" s="264"/>
      <c r="C78" s="265"/>
      <c r="D78" s="265"/>
      <c r="E78" s="265"/>
      <c r="F78" s="201"/>
      <c r="G78" s="266"/>
      <c r="H78" s="266"/>
      <c r="I78" s="267"/>
    </row>
    <row r="79" spans="1:9" s="210" customFormat="1" ht="15">
      <c r="A79" s="201"/>
      <c r="B79" s="264"/>
      <c r="C79" s="265"/>
      <c r="D79" s="265"/>
      <c r="E79" s="265"/>
      <c r="F79" s="201"/>
      <c r="G79" s="266"/>
      <c r="H79" s="266"/>
      <c r="I79" s="267"/>
    </row>
    <row r="80" spans="1:9" s="210" customFormat="1" ht="15">
      <c r="A80" s="201"/>
      <c r="B80" s="264"/>
      <c r="C80" s="265"/>
      <c r="D80" s="265"/>
      <c r="E80" s="265"/>
      <c r="F80" s="201"/>
      <c r="G80" s="266"/>
      <c r="H80" s="266"/>
      <c r="I80" s="267"/>
    </row>
    <row r="81" spans="1:9" s="210" customFormat="1" ht="15">
      <c r="A81" s="201"/>
      <c r="B81" s="264"/>
      <c r="C81" s="265"/>
      <c r="D81" s="265"/>
      <c r="E81" s="265"/>
      <c r="F81" s="201"/>
      <c r="G81" s="266"/>
      <c r="H81" s="266"/>
      <c r="I81" s="267"/>
    </row>
    <row r="82" spans="1:9" s="210" customFormat="1" ht="15">
      <c r="A82" s="201"/>
      <c r="B82" s="264"/>
      <c r="C82" s="265"/>
      <c r="D82" s="265"/>
      <c r="E82" s="265"/>
      <c r="F82" s="201"/>
      <c r="G82" s="266"/>
      <c r="H82" s="266"/>
      <c r="I82" s="267"/>
    </row>
    <row r="83" spans="1:9" s="210" customFormat="1" ht="15">
      <c r="A83" s="201"/>
      <c r="B83" s="264"/>
      <c r="C83" s="265"/>
      <c r="D83" s="265"/>
      <c r="E83" s="265"/>
      <c r="F83" s="201"/>
      <c r="G83" s="266"/>
      <c r="H83" s="266"/>
      <c r="I83" s="267"/>
    </row>
    <row r="84" spans="1:9" s="210" customFormat="1" ht="15">
      <c r="A84" s="201"/>
      <c r="B84" s="264"/>
      <c r="C84" s="265"/>
      <c r="D84" s="265"/>
      <c r="E84" s="265"/>
      <c r="F84" s="201"/>
      <c r="G84" s="266"/>
      <c r="H84" s="266"/>
      <c r="I84" s="267"/>
    </row>
    <row r="85" spans="1:9" s="210" customFormat="1" ht="15">
      <c r="A85" s="201"/>
      <c r="B85" s="264"/>
      <c r="C85" s="265"/>
      <c r="D85" s="265"/>
      <c r="E85" s="265"/>
      <c r="F85" s="201"/>
      <c r="G85" s="266"/>
      <c r="H85" s="266"/>
      <c r="I85" s="267"/>
    </row>
    <row r="86" spans="1:9" s="210" customFormat="1" ht="15">
      <c r="A86" s="201"/>
      <c r="B86" s="264"/>
      <c r="C86" s="265"/>
      <c r="D86" s="265"/>
      <c r="E86" s="265"/>
      <c r="F86" s="201"/>
      <c r="G86" s="266"/>
      <c r="H86" s="266"/>
      <c r="I86" s="267"/>
    </row>
    <row r="87" spans="1:9" s="210" customFormat="1" ht="15">
      <c r="A87" s="201"/>
      <c r="B87" s="264"/>
      <c r="C87" s="265"/>
      <c r="D87" s="265"/>
      <c r="E87" s="265"/>
      <c r="F87" s="201"/>
      <c r="G87" s="266"/>
      <c r="H87" s="266"/>
      <c r="I87" s="267"/>
    </row>
    <row r="88" spans="1:9" s="210" customFormat="1" ht="15">
      <c r="A88" s="201"/>
      <c r="B88" s="264"/>
      <c r="C88" s="265"/>
      <c r="D88" s="265"/>
      <c r="E88" s="265"/>
      <c r="F88" s="201"/>
      <c r="G88" s="266"/>
      <c r="H88" s="266"/>
      <c r="I88" s="267"/>
    </row>
    <row r="89" spans="1:9" s="210" customFormat="1" ht="15">
      <c r="A89" s="201"/>
      <c r="B89" s="264"/>
      <c r="C89" s="265"/>
      <c r="D89" s="265"/>
      <c r="E89" s="265"/>
      <c r="F89" s="201"/>
      <c r="G89" s="266"/>
      <c r="H89" s="266"/>
      <c r="I89" s="267"/>
    </row>
    <row r="90" spans="1:9" s="210" customFormat="1" ht="15">
      <c r="A90" s="201"/>
      <c r="B90" s="264"/>
      <c r="C90" s="265"/>
      <c r="D90" s="265"/>
      <c r="E90" s="265"/>
      <c r="F90" s="201"/>
      <c r="G90" s="266"/>
      <c r="H90" s="266"/>
      <c r="I90" s="267"/>
    </row>
    <row r="91" spans="1:9" s="210" customFormat="1" ht="15">
      <c r="A91" s="201"/>
      <c r="B91" s="264"/>
      <c r="C91" s="265"/>
      <c r="D91" s="265"/>
      <c r="E91" s="265"/>
      <c r="F91" s="201"/>
      <c r="G91" s="266"/>
      <c r="H91" s="266"/>
      <c r="I91" s="267"/>
    </row>
    <row r="92" spans="1:9" s="210" customFormat="1" ht="15">
      <c r="A92" s="201"/>
      <c r="B92" s="264"/>
      <c r="C92" s="265"/>
      <c r="D92" s="265"/>
      <c r="E92" s="265"/>
      <c r="F92" s="201"/>
      <c r="G92" s="266"/>
      <c r="H92" s="266"/>
      <c r="I92" s="267"/>
    </row>
    <row r="93" spans="1:9" s="210" customFormat="1" ht="15">
      <c r="A93" s="201"/>
      <c r="B93" s="264"/>
      <c r="C93" s="265"/>
      <c r="D93" s="265"/>
      <c r="E93" s="265"/>
      <c r="F93" s="201"/>
      <c r="G93" s="266"/>
      <c r="H93" s="266"/>
      <c r="I93" s="267"/>
    </row>
    <row r="94" spans="1:9" s="210" customFormat="1" ht="15">
      <c r="A94" s="201"/>
      <c r="B94" s="264"/>
      <c r="C94" s="265"/>
      <c r="D94" s="265"/>
      <c r="E94" s="265"/>
      <c r="F94" s="201"/>
      <c r="G94" s="266"/>
      <c r="H94" s="266"/>
      <c r="I94" s="267"/>
    </row>
    <row r="95" spans="1:9" s="210" customFormat="1" ht="15">
      <c r="A95" s="201"/>
      <c r="B95" s="264"/>
      <c r="C95" s="265"/>
      <c r="D95" s="265"/>
      <c r="E95" s="265"/>
      <c r="F95" s="201"/>
      <c r="G95" s="266"/>
      <c r="H95" s="266"/>
      <c r="I95" s="267"/>
    </row>
    <row r="96" spans="1:9" s="210" customFormat="1" ht="15">
      <c r="A96" s="201"/>
      <c r="B96" s="264"/>
      <c r="C96" s="265"/>
      <c r="D96" s="265"/>
      <c r="E96" s="265"/>
      <c r="F96" s="201"/>
      <c r="G96" s="266"/>
      <c r="H96" s="266"/>
      <c r="I96" s="267"/>
    </row>
    <row r="97" spans="1:9" s="210" customFormat="1" ht="15">
      <c r="A97" s="201"/>
      <c r="B97" s="264"/>
      <c r="C97" s="265"/>
      <c r="D97" s="265"/>
      <c r="E97" s="265"/>
      <c r="F97" s="201"/>
      <c r="G97" s="266"/>
      <c r="H97" s="266"/>
      <c r="I97" s="267"/>
    </row>
    <row r="98" spans="1:9" s="210" customFormat="1" ht="15">
      <c r="A98" s="201"/>
      <c r="B98" s="264"/>
      <c r="C98" s="265"/>
      <c r="D98" s="265"/>
      <c r="E98" s="265"/>
      <c r="F98" s="201"/>
      <c r="G98" s="266"/>
      <c r="H98" s="266"/>
      <c r="I98" s="267"/>
    </row>
    <row r="99" spans="1:9" s="210" customFormat="1" ht="15">
      <c r="A99" s="201"/>
      <c r="B99" s="264"/>
      <c r="C99" s="265"/>
      <c r="D99" s="265"/>
      <c r="E99" s="265"/>
      <c r="F99" s="201"/>
      <c r="G99" s="266"/>
      <c r="H99" s="266"/>
      <c r="I99" s="267"/>
    </row>
    <row r="100" spans="1:9" s="210" customFormat="1" ht="15">
      <c r="A100" s="201"/>
      <c r="B100" s="264"/>
      <c r="C100" s="265"/>
      <c r="D100" s="265"/>
      <c r="E100" s="265"/>
      <c r="F100" s="201"/>
      <c r="G100" s="266"/>
      <c r="H100" s="266"/>
      <c r="I100" s="267"/>
    </row>
    <row r="101" spans="1:9" s="210" customFormat="1" ht="15">
      <c r="A101" s="201"/>
      <c r="B101" s="264"/>
      <c r="C101" s="265"/>
      <c r="D101" s="265"/>
      <c r="E101" s="265"/>
      <c r="F101" s="201"/>
      <c r="G101" s="266"/>
      <c r="H101" s="266"/>
      <c r="I101" s="267"/>
    </row>
    <row r="102" spans="1:9" s="210" customFormat="1" ht="15">
      <c r="A102" s="201"/>
      <c r="B102" s="264"/>
      <c r="C102" s="265"/>
      <c r="D102" s="265"/>
      <c r="E102" s="265"/>
      <c r="F102" s="201"/>
      <c r="G102" s="266"/>
      <c r="H102" s="266"/>
      <c r="I102" s="267"/>
    </row>
    <row r="103" spans="1:9" s="210" customFormat="1" ht="15">
      <c r="A103" s="201"/>
      <c r="B103" s="264"/>
      <c r="C103" s="265"/>
      <c r="D103" s="265"/>
      <c r="E103" s="265"/>
      <c r="F103" s="201"/>
      <c r="G103" s="266"/>
      <c r="H103" s="266"/>
      <c r="I103" s="267"/>
    </row>
    <row r="104" spans="1:9" s="210" customFormat="1" ht="15">
      <c r="A104" s="201"/>
      <c r="B104" s="264"/>
      <c r="C104" s="265"/>
      <c r="D104" s="265"/>
      <c r="E104" s="265"/>
      <c r="F104" s="201"/>
      <c r="G104" s="266"/>
      <c r="H104" s="266"/>
      <c r="I104" s="267"/>
    </row>
    <row r="105" spans="1:9" s="210" customFormat="1" ht="15">
      <c r="A105" s="201"/>
      <c r="B105" s="264"/>
      <c r="C105" s="265"/>
      <c r="D105" s="265"/>
      <c r="E105" s="265"/>
      <c r="F105" s="201"/>
      <c r="G105" s="266"/>
      <c r="H105" s="266"/>
      <c r="I105" s="267"/>
    </row>
    <row r="106" spans="1:9" s="210" customFormat="1" ht="15">
      <c r="A106" s="201"/>
      <c r="B106" s="264"/>
      <c r="C106" s="265"/>
      <c r="D106" s="265"/>
      <c r="E106" s="265"/>
      <c r="F106" s="201"/>
      <c r="G106" s="266"/>
      <c r="H106" s="266"/>
      <c r="I106" s="267"/>
    </row>
    <row r="107" spans="1:9" s="210" customFormat="1" ht="15">
      <c r="A107" s="201"/>
      <c r="B107" s="264"/>
      <c r="C107" s="265"/>
      <c r="D107" s="265"/>
      <c r="E107" s="265"/>
      <c r="F107" s="201"/>
      <c r="G107" s="266"/>
      <c r="H107" s="266"/>
      <c r="I107" s="267"/>
    </row>
    <row r="108" spans="1:9" s="210" customFormat="1" ht="15">
      <c r="A108" s="201"/>
      <c r="B108" s="264"/>
      <c r="C108" s="265"/>
      <c r="D108" s="265"/>
      <c r="E108" s="265"/>
      <c r="F108" s="201"/>
      <c r="G108" s="266"/>
      <c r="H108" s="266"/>
      <c r="I108" s="267"/>
    </row>
    <row r="109" spans="1:9" s="210" customFormat="1" ht="15">
      <c r="A109" s="201"/>
      <c r="B109" s="264"/>
      <c r="C109" s="265"/>
      <c r="D109" s="265"/>
      <c r="E109" s="265"/>
      <c r="F109" s="201"/>
      <c r="G109" s="266"/>
      <c r="H109" s="266"/>
      <c r="I109" s="267"/>
    </row>
    <row r="110" spans="1:9" s="210" customFormat="1" ht="15">
      <c r="A110" s="201"/>
      <c r="B110" s="264"/>
      <c r="C110" s="265"/>
      <c r="D110" s="265"/>
      <c r="E110" s="265"/>
      <c r="F110" s="201"/>
      <c r="G110" s="266"/>
      <c r="H110" s="266"/>
      <c r="I110" s="267"/>
    </row>
    <row r="111" spans="1:9" s="210" customFormat="1" ht="15">
      <c r="A111" s="201"/>
      <c r="B111" s="264"/>
      <c r="C111" s="265"/>
      <c r="D111" s="265"/>
      <c r="E111" s="265"/>
      <c r="F111" s="201"/>
      <c r="G111" s="266"/>
      <c r="H111" s="266"/>
      <c r="I111" s="267"/>
    </row>
    <row r="112" spans="1:9" s="210" customFormat="1" ht="15">
      <c r="A112" s="201"/>
      <c r="B112" s="264"/>
      <c r="C112" s="265"/>
      <c r="D112" s="265"/>
      <c r="E112" s="265"/>
      <c r="F112" s="201"/>
      <c r="G112" s="266"/>
      <c r="H112" s="266"/>
      <c r="I112" s="267"/>
    </row>
    <row r="113" spans="1:9" s="210" customFormat="1" ht="15">
      <c r="A113" s="201"/>
      <c r="B113" s="264"/>
      <c r="C113" s="265"/>
      <c r="D113" s="265"/>
      <c r="E113" s="265"/>
      <c r="F113" s="201"/>
      <c r="G113" s="266"/>
      <c r="H113" s="266"/>
      <c r="I113" s="267"/>
    </row>
    <row r="114" spans="1:9" s="210" customFormat="1" ht="15">
      <c r="A114" s="201"/>
      <c r="B114" s="264"/>
      <c r="C114" s="265"/>
      <c r="D114" s="265"/>
      <c r="E114" s="265"/>
      <c r="F114" s="201"/>
      <c r="G114" s="266"/>
      <c r="H114" s="266"/>
      <c r="I114" s="267"/>
    </row>
    <row r="115" spans="1:9" s="210" customFormat="1" ht="15">
      <c r="A115" s="201"/>
      <c r="B115" s="264"/>
      <c r="C115" s="265"/>
      <c r="D115" s="265"/>
      <c r="E115" s="265"/>
      <c r="F115" s="201"/>
      <c r="G115" s="266"/>
      <c r="H115" s="266"/>
      <c r="I115" s="267"/>
    </row>
    <row r="116" spans="1:9" s="210" customFormat="1" ht="15">
      <c r="A116" s="201"/>
      <c r="B116" s="264"/>
      <c r="C116" s="265"/>
      <c r="D116" s="265"/>
      <c r="E116" s="265"/>
      <c r="F116" s="201"/>
      <c r="G116" s="266"/>
      <c r="H116" s="266"/>
      <c r="I116" s="267"/>
    </row>
    <row r="117" spans="1:9" s="210" customFormat="1" ht="15">
      <c r="A117" s="201"/>
      <c r="B117" s="264"/>
      <c r="C117" s="265"/>
      <c r="D117" s="265"/>
      <c r="E117" s="265"/>
      <c r="F117" s="201"/>
      <c r="G117" s="266"/>
      <c r="H117" s="266"/>
      <c r="I117" s="267"/>
    </row>
    <row r="118" spans="1:9" s="210" customFormat="1" ht="15">
      <c r="A118" s="201"/>
      <c r="B118" s="264"/>
      <c r="C118" s="265"/>
      <c r="D118" s="265"/>
      <c r="E118" s="265"/>
      <c r="F118" s="201"/>
      <c r="G118" s="266"/>
      <c r="H118" s="266"/>
      <c r="I118" s="267"/>
    </row>
    <row r="119" spans="1:9" s="210" customFormat="1" ht="15">
      <c r="A119" s="201"/>
      <c r="B119" s="264"/>
      <c r="C119" s="265"/>
      <c r="D119" s="265"/>
      <c r="E119" s="265"/>
      <c r="F119" s="201"/>
      <c r="G119" s="266"/>
      <c r="H119" s="266"/>
      <c r="I119" s="267"/>
    </row>
    <row r="120" spans="1:9" s="210" customFormat="1" ht="15">
      <c r="A120" s="201"/>
      <c r="B120" s="264"/>
      <c r="C120" s="265"/>
      <c r="D120" s="265"/>
      <c r="E120" s="265"/>
      <c r="F120" s="201"/>
      <c r="G120" s="266"/>
      <c r="H120" s="266"/>
      <c r="I120" s="267"/>
    </row>
    <row r="121" spans="1:9" s="210" customFormat="1" ht="15">
      <c r="A121" s="201"/>
      <c r="B121" s="264"/>
      <c r="C121" s="265"/>
      <c r="D121" s="265"/>
      <c r="E121" s="265"/>
      <c r="F121" s="201"/>
      <c r="G121" s="266"/>
      <c r="H121" s="266"/>
      <c r="I121" s="267"/>
    </row>
    <row r="122" spans="1:9" s="210" customFormat="1" ht="15">
      <c r="A122" s="201"/>
      <c r="B122" s="264"/>
      <c r="C122" s="265"/>
      <c r="D122" s="265"/>
      <c r="E122" s="265"/>
      <c r="F122" s="201"/>
      <c r="G122" s="266"/>
      <c r="H122" s="266"/>
      <c r="I122" s="267"/>
    </row>
    <row r="123" spans="1:9" s="210" customFormat="1" ht="15">
      <c r="A123" s="201"/>
      <c r="B123" s="264"/>
      <c r="C123" s="265"/>
      <c r="D123" s="265"/>
      <c r="E123" s="265"/>
      <c r="F123" s="201"/>
      <c r="G123" s="266"/>
      <c r="H123" s="266"/>
      <c r="I123" s="267"/>
    </row>
    <row r="124" spans="1:9" s="210" customFormat="1" ht="15">
      <c r="A124" s="201"/>
      <c r="B124" s="264"/>
      <c r="C124" s="265"/>
      <c r="D124" s="265"/>
      <c r="E124" s="265"/>
      <c r="F124" s="201"/>
      <c r="G124" s="266"/>
      <c r="H124" s="266"/>
      <c r="I124" s="267"/>
    </row>
    <row r="125" spans="1:9" s="210" customFormat="1" ht="15">
      <c r="A125" s="201"/>
      <c r="B125" s="264"/>
      <c r="C125" s="265"/>
      <c r="D125" s="265"/>
      <c r="E125" s="265"/>
      <c r="F125" s="201"/>
      <c r="G125" s="266"/>
      <c r="H125" s="266"/>
      <c r="I125" s="267"/>
    </row>
    <row r="126" spans="1:9" s="210" customFormat="1" ht="15">
      <c r="A126" s="201"/>
      <c r="B126" s="264"/>
      <c r="C126" s="265"/>
      <c r="D126" s="265"/>
      <c r="E126" s="265"/>
      <c r="F126" s="201"/>
      <c r="G126" s="266"/>
      <c r="H126" s="266"/>
      <c r="I126" s="267"/>
    </row>
    <row r="127" spans="1:9" s="210" customFormat="1" ht="15">
      <c r="A127" s="201"/>
      <c r="B127" s="264"/>
      <c r="C127" s="265"/>
      <c r="D127" s="265"/>
      <c r="E127" s="265"/>
      <c r="F127" s="201"/>
      <c r="G127" s="266"/>
      <c r="H127" s="266"/>
      <c r="I127" s="267"/>
    </row>
    <row r="128" spans="1:9" s="210" customFormat="1" ht="15">
      <c r="A128" s="201"/>
      <c r="B128" s="264"/>
      <c r="C128" s="265"/>
      <c r="D128" s="265"/>
      <c r="E128" s="265"/>
      <c r="F128" s="201"/>
      <c r="G128" s="266"/>
      <c r="H128" s="266"/>
      <c r="I128" s="267"/>
    </row>
    <row r="129" spans="1:9" s="210" customFormat="1" ht="15">
      <c r="A129" s="201"/>
      <c r="B129" s="264"/>
      <c r="C129" s="265"/>
      <c r="D129" s="265"/>
      <c r="E129" s="265"/>
      <c r="F129" s="201"/>
      <c r="G129" s="266"/>
      <c r="H129" s="266"/>
      <c r="I129" s="267"/>
    </row>
    <row r="130" spans="1:9" s="210" customFormat="1" ht="15">
      <c r="A130" s="201"/>
      <c r="B130" s="264"/>
      <c r="C130" s="265"/>
      <c r="D130" s="265"/>
      <c r="E130" s="265"/>
      <c r="F130" s="201"/>
      <c r="G130" s="266"/>
      <c r="H130" s="266"/>
      <c r="I130" s="267"/>
    </row>
    <row r="131" spans="1:9" s="210" customFormat="1" ht="15">
      <c r="A131" s="201"/>
      <c r="B131" s="264"/>
      <c r="C131" s="265"/>
      <c r="D131" s="265"/>
      <c r="E131" s="265"/>
      <c r="F131" s="201"/>
      <c r="G131" s="266"/>
      <c r="H131" s="266"/>
      <c r="I131" s="267"/>
    </row>
    <row r="132" spans="1:9" s="210" customFormat="1" ht="15">
      <c r="A132" s="201"/>
      <c r="B132" s="264"/>
      <c r="C132" s="265"/>
      <c r="D132" s="265"/>
      <c r="E132" s="265"/>
      <c r="F132" s="201"/>
      <c r="G132" s="266"/>
      <c r="H132" s="266"/>
      <c r="I132" s="267"/>
    </row>
    <row r="133" spans="1:9" s="210" customFormat="1" ht="15">
      <c r="A133" s="201"/>
      <c r="B133" s="264"/>
      <c r="C133" s="265"/>
      <c r="D133" s="265"/>
      <c r="E133" s="265"/>
      <c r="F133" s="201"/>
      <c r="G133" s="266"/>
      <c r="H133" s="266"/>
      <c r="I133" s="267"/>
    </row>
    <row r="134" spans="1:9" s="210" customFormat="1" ht="15">
      <c r="A134" s="201"/>
      <c r="B134" s="264"/>
      <c r="C134" s="265"/>
      <c r="D134" s="265"/>
      <c r="E134" s="265"/>
      <c r="F134" s="201"/>
      <c r="G134" s="266"/>
      <c r="H134" s="266"/>
      <c r="I134" s="267"/>
    </row>
    <row r="135" spans="1:9" s="210" customFormat="1" ht="15">
      <c r="A135" s="201"/>
      <c r="B135" s="264"/>
      <c r="C135" s="265"/>
      <c r="D135" s="265"/>
      <c r="E135" s="265"/>
      <c r="F135" s="201"/>
      <c r="G135" s="266"/>
      <c r="H135" s="266"/>
      <c r="I135" s="267"/>
    </row>
    <row r="136" spans="1:9" s="210" customFormat="1" ht="15">
      <c r="A136" s="201"/>
      <c r="B136" s="264"/>
      <c r="C136" s="265"/>
      <c r="D136" s="265"/>
      <c r="E136" s="265"/>
      <c r="F136" s="201"/>
      <c r="G136" s="266"/>
      <c r="H136" s="266"/>
      <c r="I136" s="267"/>
    </row>
    <row r="137" spans="1:9" s="210" customFormat="1" ht="15">
      <c r="A137" s="201"/>
      <c r="B137" s="264"/>
      <c r="C137" s="265"/>
      <c r="D137" s="265"/>
      <c r="E137" s="265"/>
      <c r="F137" s="201"/>
      <c r="G137" s="266"/>
      <c r="H137" s="266"/>
      <c r="I137" s="267"/>
    </row>
    <row r="138" spans="1:9" s="210" customFormat="1" ht="15">
      <c r="A138" s="201"/>
      <c r="B138" s="264"/>
      <c r="C138" s="265"/>
      <c r="D138" s="265"/>
      <c r="E138" s="265"/>
      <c r="F138" s="201"/>
      <c r="G138" s="266"/>
      <c r="H138" s="266"/>
      <c r="I138" s="267"/>
    </row>
    <row r="139" spans="1:9" s="210" customFormat="1" ht="15">
      <c r="A139" s="201"/>
      <c r="B139" s="264"/>
      <c r="C139" s="265"/>
      <c r="D139" s="265"/>
      <c r="E139" s="265"/>
      <c r="F139" s="201"/>
      <c r="G139" s="266"/>
      <c r="H139" s="266"/>
      <c r="I139" s="267"/>
    </row>
    <row r="140" spans="1:9" s="210" customFormat="1" ht="15">
      <c r="A140" s="201"/>
      <c r="B140" s="264"/>
      <c r="C140" s="265"/>
      <c r="D140" s="265"/>
      <c r="E140" s="265"/>
      <c r="F140" s="201"/>
      <c r="G140" s="266"/>
      <c r="H140" s="266"/>
      <c r="I140" s="267"/>
    </row>
    <row r="141" spans="1:9" s="210" customFormat="1" ht="15">
      <c r="A141" s="201"/>
      <c r="B141" s="264"/>
      <c r="C141" s="265"/>
      <c r="D141" s="265"/>
      <c r="E141" s="265"/>
      <c r="F141" s="201"/>
      <c r="G141" s="266"/>
      <c r="H141" s="266"/>
      <c r="I141" s="267"/>
    </row>
    <row r="142" spans="1:9" s="210" customFormat="1" ht="15">
      <c r="A142" s="201"/>
      <c r="B142" s="264"/>
      <c r="C142" s="265"/>
      <c r="D142" s="265"/>
      <c r="E142" s="265"/>
      <c r="F142" s="201"/>
      <c r="G142" s="266"/>
      <c r="H142" s="266"/>
      <c r="I142" s="267"/>
    </row>
    <row r="143" spans="1:9" s="210" customFormat="1" ht="15">
      <c r="A143" s="201"/>
      <c r="B143" s="264"/>
      <c r="C143" s="265"/>
      <c r="D143" s="265"/>
      <c r="E143" s="265"/>
      <c r="F143" s="201"/>
      <c r="G143" s="266"/>
      <c r="H143" s="266"/>
      <c r="I143" s="267"/>
    </row>
    <row r="144" spans="1:9" s="210" customFormat="1" ht="15">
      <c r="A144" s="201"/>
      <c r="B144" s="264"/>
      <c r="C144" s="265"/>
      <c r="D144" s="265"/>
      <c r="E144" s="265"/>
      <c r="F144" s="201"/>
      <c r="G144" s="266"/>
      <c r="H144" s="266"/>
      <c r="I144" s="267"/>
    </row>
    <row r="145" spans="1:9" s="210" customFormat="1" ht="15">
      <c r="A145" s="201"/>
      <c r="B145" s="264"/>
      <c r="C145" s="265"/>
      <c r="D145" s="265"/>
      <c r="E145" s="265"/>
      <c r="F145" s="201"/>
      <c r="G145" s="266"/>
      <c r="H145" s="266"/>
      <c r="I145" s="267"/>
    </row>
    <row r="146" spans="1:9" s="210" customFormat="1" ht="15">
      <c r="A146" s="201"/>
      <c r="B146" s="264"/>
      <c r="C146" s="265"/>
      <c r="D146" s="265"/>
      <c r="E146" s="265"/>
      <c r="F146" s="201"/>
      <c r="G146" s="266"/>
      <c r="H146" s="266"/>
      <c r="I146" s="267"/>
    </row>
    <row r="147" spans="1:9" s="210" customFormat="1" ht="15">
      <c r="A147" s="201"/>
      <c r="B147" s="264"/>
      <c r="C147" s="265"/>
      <c r="D147" s="265"/>
      <c r="E147" s="265"/>
      <c r="F147" s="201"/>
      <c r="G147" s="266"/>
      <c r="H147" s="266"/>
      <c r="I147" s="267"/>
    </row>
    <row r="148" spans="1:9" s="210" customFormat="1" ht="15">
      <c r="A148" s="201"/>
      <c r="B148" s="264"/>
      <c r="C148" s="265"/>
      <c r="D148" s="265"/>
      <c r="E148" s="265"/>
      <c r="F148" s="201"/>
      <c r="G148" s="266"/>
      <c r="H148" s="266"/>
      <c r="I148" s="267"/>
    </row>
    <row r="149" spans="1:9" s="210" customFormat="1" ht="15">
      <c r="A149" s="201"/>
      <c r="B149" s="264"/>
      <c r="C149" s="265"/>
      <c r="D149" s="265"/>
      <c r="E149" s="265"/>
      <c r="F149" s="201"/>
      <c r="G149" s="266"/>
      <c r="H149" s="266"/>
      <c r="I149" s="267"/>
    </row>
    <row r="150" spans="1:9" s="210" customFormat="1" ht="15">
      <c r="A150" s="201"/>
      <c r="B150" s="264"/>
      <c r="C150" s="265"/>
      <c r="D150" s="265"/>
      <c r="E150" s="265"/>
      <c r="F150" s="201"/>
      <c r="G150" s="266"/>
      <c r="H150" s="266"/>
      <c r="I150" s="267"/>
    </row>
    <row r="151" spans="1:9" s="210" customFormat="1" ht="15">
      <c r="A151" s="201"/>
      <c r="B151" s="264"/>
      <c r="C151" s="265"/>
      <c r="D151" s="265"/>
      <c r="E151" s="265"/>
      <c r="F151" s="201"/>
      <c r="G151" s="266"/>
      <c r="H151" s="266"/>
      <c r="I151" s="267"/>
    </row>
    <row r="152" spans="1:9" s="210" customFormat="1" ht="15">
      <c r="A152" s="201"/>
      <c r="B152" s="264"/>
      <c r="C152" s="265"/>
      <c r="D152" s="265"/>
      <c r="E152" s="265"/>
      <c r="F152" s="201"/>
      <c r="G152" s="266"/>
      <c r="H152" s="266"/>
      <c r="I152" s="267"/>
    </row>
    <row r="153" spans="1:9" s="210" customFormat="1" ht="15">
      <c r="A153" s="201"/>
      <c r="B153" s="264"/>
      <c r="C153" s="265"/>
      <c r="D153" s="265"/>
      <c r="E153" s="265"/>
      <c r="F153" s="201"/>
      <c r="G153" s="266"/>
      <c r="H153" s="266"/>
      <c r="I153" s="267"/>
    </row>
    <row r="154" spans="1:9" s="210" customFormat="1" ht="15">
      <c r="A154" s="201"/>
      <c r="B154" s="264"/>
      <c r="C154" s="265"/>
      <c r="D154" s="265"/>
      <c r="E154" s="265"/>
      <c r="F154" s="201"/>
      <c r="G154" s="266"/>
      <c r="H154" s="266"/>
      <c r="I154" s="267"/>
    </row>
    <row r="155" spans="1:9" s="210" customFormat="1" ht="15">
      <c r="A155" s="201"/>
      <c r="B155" s="264"/>
      <c r="C155" s="265"/>
      <c r="D155" s="265"/>
      <c r="E155" s="265"/>
      <c r="F155" s="201"/>
      <c r="G155" s="266"/>
      <c r="H155" s="266"/>
      <c r="I155" s="267"/>
    </row>
    <row r="156" spans="1:9" s="210" customFormat="1" ht="15">
      <c r="A156" s="201"/>
      <c r="B156" s="264"/>
      <c r="C156" s="265"/>
      <c r="D156" s="265"/>
      <c r="E156" s="265"/>
      <c r="F156" s="201"/>
      <c r="G156" s="266"/>
      <c r="H156" s="266"/>
      <c r="I156" s="267"/>
    </row>
    <row r="157" spans="1:9" s="210" customFormat="1" ht="15">
      <c r="A157" s="201"/>
      <c r="B157" s="264"/>
      <c r="C157" s="265"/>
      <c r="D157" s="265"/>
      <c r="E157" s="265"/>
      <c r="F157" s="201"/>
      <c r="G157" s="266"/>
      <c r="H157" s="266"/>
      <c r="I157" s="267"/>
    </row>
    <row r="158" spans="1:9" s="210" customFormat="1" ht="15">
      <c r="A158" s="201"/>
      <c r="B158" s="264"/>
      <c r="C158" s="265"/>
      <c r="D158" s="265"/>
      <c r="E158" s="265"/>
      <c r="F158" s="201"/>
      <c r="G158" s="266"/>
      <c r="H158" s="266"/>
      <c r="I158" s="267"/>
    </row>
    <row r="159" spans="1:9" s="210" customFormat="1" ht="15">
      <c r="A159" s="201"/>
      <c r="B159" s="264"/>
      <c r="C159" s="265"/>
      <c r="D159" s="265"/>
      <c r="E159" s="265"/>
      <c r="F159" s="201"/>
      <c r="G159" s="266"/>
      <c r="H159" s="266"/>
      <c r="I159" s="267"/>
    </row>
    <row r="160" spans="1:9" s="210" customFormat="1" ht="15">
      <c r="A160" s="201"/>
      <c r="B160" s="264"/>
      <c r="C160" s="265"/>
      <c r="D160" s="265"/>
      <c r="E160" s="265"/>
      <c r="F160" s="201"/>
      <c r="G160" s="266"/>
      <c r="H160" s="266"/>
      <c r="I160" s="267"/>
    </row>
    <row r="161" spans="1:9" s="210" customFormat="1" ht="15">
      <c r="A161" s="201"/>
      <c r="B161" s="264"/>
      <c r="C161" s="265"/>
      <c r="D161" s="265"/>
      <c r="E161" s="265"/>
      <c r="F161" s="201"/>
      <c r="G161" s="266"/>
      <c r="H161" s="266"/>
      <c r="I161" s="267"/>
    </row>
    <row r="162" spans="1:9" s="210" customFormat="1" ht="15">
      <c r="A162" s="201"/>
      <c r="B162" s="264"/>
      <c r="C162" s="265"/>
      <c r="D162" s="265"/>
      <c r="E162" s="265"/>
      <c r="F162" s="201"/>
      <c r="G162" s="266"/>
      <c r="H162" s="266"/>
      <c r="I162" s="267"/>
    </row>
    <row r="163" spans="1:9" s="210" customFormat="1" ht="15">
      <c r="A163" s="201"/>
      <c r="B163" s="264"/>
      <c r="C163" s="265"/>
      <c r="D163" s="265"/>
      <c r="E163" s="265"/>
      <c r="F163" s="201"/>
      <c r="G163" s="266"/>
      <c r="H163" s="266"/>
      <c r="I163" s="267"/>
    </row>
    <row r="164" spans="1:9" s="210" customFormat="1" ht="15">
      <c r="A164" s="201"/>
      <c r="B164" s="264"/>
      <c r="C164" s="265"/>
      <c r="D164" s="265"/>
      <c r="E164" s="265"/>
      <c r="F164" s="201"/>
      <c r="G164" s="266"/>
      <c r="H164" s="266"/>
      <c r="I164" s="267"/>
    </row>
    <row r="165" spans="1:9" s="210" customFormat="1" ht="15">
      <c r="A165" s="201"/>
      <c r="B165" s="264"/>
      <c r="C165" s="265"/>
      <c r="D165" s="265"/>
      <c r="E165" s="265"/>
      <c r="F165" s="201"/>
      <c r="G165" s="266"/>
      <c r="H165" s="266"/>
      <c r="I165" s="267"/>
    </row>
    <row r="166" spans="1:9" s="210" customFormat="1" ht="15">
      <c r="A166" s="201"/>
      <c r="B166" s="264"/>
      <c r="C166" s="265"/>
      <c r="D166" s="265"/>
      <c r="E166" s="265"/>
      <c r="F166" s="201"/>
      <c r="G166" s="266"/>
      <c r="H166" s="266"/>
      <c r="I166" s="267"/>
    </row>
    <row r="167" spans="1:9" s="210" customFormat="1" ht="15">
      <c r="A167" s="201"/>
      <c r="B167" s="264"/>
      <c r="C167" s="265"/>
      <c r="D167" s="265"/>
      <c r="E167" s="265"/>
      <c r="F167" s="201"/>
      <c r="G167" s="266"/>
      <c r="H167" s="266"/>
      <c r="I167" s="267"/>
    </row>
    <row r="168" spans="1:9" s="210" customFormat="1" ht="15">
      <c r="A168" s="201"/>
      <c r="B168" s="264"/>
      <c r="C168" s="265"/>
      <c r="D168" s="265"/>
      <c r="E168" s="265"/>
      <c r="F168" s="201"/>
      <c r="G168" s="266"/>
      <c r="H168" s="266"/>
      <c r="I168" s="267"/>
    </row>
    <row r="169" spans="1:9" s="210" customFormat="1" ht="15">
      <c r="A169" s="201"/>
      <c r="B169" s="264"/>
      <c r="C169" s="265"/>
      <c r="D169" s="265"/>
      <c r="E169" s="265"/>
      <c r="F169" s="201"/>
      <c r="G169" s="266"/>
      <c r="H169" s="266"/>
      <c r="I169" s="267"/>
    </row>
    <row r="170" spans="1:9" s="210" customFormat="1" ht="15">
      <c r="A170" s="201"/>
      <c r="B170" s="264"/>
      <c r="C170" s="265"/>
      <c r="D170" s="265"/>
      <c r="E170" s="265"/>
      <c r="F170" s="201"/>
      <c r="G170" s="266"/>
      <c r="H170" s="266"/>
      <c r="I170" s="267"/>
    </row>
    <row r="171" spans="1:9" s="210" customFormat="1" ht="15">
      <c r="A171" s="201"/>
      <c r="B171" s="264"/>
      <c r="C171" s="265"/>
      <c r="D171" s="265"/>
      <c r="E171" s="265"/>
      <c r="F171" s="201"/>
      <c r="G171" s="266"/>
      <c r="H171" s="266"/>
      <c r="I171" s="267"/>
    </row>
    <row r="172" spans="1:9" s="210" customFormat="1" ht="15">
      <c r="A172" s="201"/>
      <c r="B172" s="264"/>
      <c r="C172" s="265"/>
      <c r="D172" s="265"/>
      <c r="E172" s="265"/>
      <c r="F172" s="201"/>
      <c r="G172" s="266"/>
      <c r="H172" s="266"/>
      <c r="I172" s="267"/>
    </row>
    <row r="173" spans="1:9" s="210" customFormat="1" ht="15">
      <c r="A173" s="201"/>
      <c r="B173" s="264"/>
      <c r="C173" s="265"/>
      <c r="D173" s="265"/>
      <c r="E173" s="265"/>
      <c r="F173" s="201"/>
      <c r="G173" s="266"/>
      <c r="H173" s="266"/>
      <c r="I173" s="267"/>
    </row>
    <row r="174" spans="1:9" s="210" customFormat="1" ht="15">
      <c r="A174" s="201"/>
      <c r="B174" s="264"/>
      <c r="C174" s="265"/>
      <c r="D174" s="265"/>
      <c r="E174" s="265"/>
      <c r="F174" s="201"/>
      <c r="G174" s="266"/>
      <c r="H174" s="266"/>
      <c r="I174" s="267"/>
    </row>
    <row r="175" spans="1:9" s="210" customFormat="1" ht="15">
      <c r="A175" s="201"/>
      <c r="B175" s="264"/>
      <c r="C175" s="265"/>
      <c r="D175" s="265"/>
      <c r="E175" s="265"/>
      <c r="F175" s="201"/>
      <c r="G175" s="266"/>
      <c r="H175" s="266"/>
      <c r="I175" s="267"/>
    </row>
    <row r="176" spans="1:9" s="210" customFormat="1" ht="15">
      <c r="A176" s="201"/>
      <c r="B176" s="264"/>
      <c r="C176" s="265"/>
      <c r="D176" s="265"/>
      <c r="E176" s="265"/>
      <c r="F176" s="201"/>
      <c r="G176" s="266"/>
      <c r="H176" s="266"/>
      <c r="I176" s="267"/>
    </row>
    <row r="177" spans="1:9" s="210" customFormat="1" ht="15">
      <c r="A177" s="201"/>
      <c r="B177" s="264"/>
      <c r="C177" s="265"/>
      <c r="D177" s="265"/>
      <c r="E177" s="265"/>
      <c r="F177" s="201"/>
      <c r="G177" s="266"/>
      <c r="H177" s="266"/>
      <c r="I177" s="267"/>
    </row>
    <row r="178" spans="1:9" s="210" customFormat="1" ht="15">
      <c r="A178" s="201"/>
      <c r="B178" s="264"/>
      <c r="C178" s="265"/>
      <c r="D178" s="265"/>
      <c r="E178" s="265"/>
      <c r="F178" s="201"/>
      <c r="G178" s="266"/>
      <c r="H178" s="266"/>
      <c r="I178" s="267"/>
    </row>
    <row r="179" spans="1:9" s="210" customFormat="1" ht="15">
      <c r="A179" s="201"/>
      <c r="B179" s="264"/>
      <c r="C179" s="265"/>
      <c r="D179" s="265"/>
      <c r="E179" s="265"/>
      <c r="F179" s="201"/>
      <c r="G179" s="266"/>
      <c r="H179" s="266"/>
      <c r="I179" s="267"/>
    </row>
    <row r="180" spans="1:9" s="210" customFormat="1" ht="15">
      <c r="A180" s="201"/>
      <c r="B180" s="264"/>
      <c r="C180" s="265"/>
      <c r="D180" s="265"/>
      <c r="E180" s="265"/>
      <c r="F180" s="201"/>
      <c r="G180" s="266"/>
      <c r="H180" s="266"/>
      <c r="I180" s="267"/>
    </row>
    <row r="181" spans="1:9" s="210" customFormat="1" ht="15">
      <c r="A181" s="201"/>
      <c r="B181" s="264"/>
      <c r="C181" s="265"/>
      <c r="D181" s="265"/>
      <c r="E181" s="265"/>
      <c r="F181" s="201"/>
      <c r="G181" s="266"/>
      <c r="H181" s="266"/>
      <c r="I181" s="267"/>
    </row>
    <row r="182" spans="1:9" s="210" customFormat="1" ht="15">
      <c r="A182" s="201"/>
      <c r="B182" s="264"/>
      <c r="C182" s="265"/>
      <c r="D182" s="265"/>
      <c r="E182" s="265"/>
      <c r="F182" s="201"/>
      <c r="G182" s="266"/>
      <c r="H182" s="266"/>
      <c r="I182" s="267"/>
    </row>
    <row r="183" spans="1:9" s="210" customFormat="1" ht="15">
      <c r="A183" s="201"/>
      <c r="B183" s="264"/>
      <c r="C183" s="265"/>
      <c r="D183" s="265"/>
      <c r="E183" s="265"/>
      <c r="F183" s="201"/>
      <c r="G183" s="266"/>
      <c r="H183" s="266"/>
      <c r="I183" s="267"/>
    </row>
    <row r="184" spans="1:9" s="210" customFormat="1" ht="15">
      <c r="A184" s="201"/>
      <c r="B184" s="264"/>
      <c r="C184" s="265"/>
      <c r="D184" s="265"/>
      <c r="E184" s="265"/>
      <c r="F184" s="201"/>
      <c r="G184" s="266"/>
      <c r="H184" s="266"/>
      <c r="I184" s="267"/>
    </row>
    <row r="185" spans="1:9" s="210" customFormat="1" ht="15">
      <c r="A185" s="201"/>
      <c r="B185" s="264"/>
      <c r="C185" s="265"/>
      <c r="D185" s="265"/>
      <c r="E185" s="265"/>
      <c r="F185" s="201"/>
      <c r="G185" s="266"/>
      <c r="H185" s="266"/>
      <c r="I185" s="267"/>
    </row>
    <row r="186" spans="1:9" s="210" customFormat="1" ht="15">
      <c r="A186" s="201"/>
      <c r="B186" s="264"/>
      <c r="C186" s="265"/>
      <c r="D186" s="265"/>
      <c r="E186" s="265"/>
      <c r="F186" s="201"/>
      <c r="G186" s="266"/>
      <c r="H186" s="266"/>
      <c r="I186" s="267"/>
    </row>
    <row r="187" spans="1:9" s="210" customFormat="1" ht="15">
      <c r="A187" s="201"/>
      <c r="B187" s="264"/>
      <c r="C187" s="265"/>
      <c r="D187" s="265"/>
      <c r="E187" s="265"/>
      <c r="F187" s="201"/>
      <c r="G187" s="266"/>
      <c r="H187" s="266"/>
      <c r="I187" s="267"/>
    </row>
    <row r="188" spans="1:9" s="210" customFormat="1" ht="15">
      <c r="A188" s="201"/>
      <c r="B188" s="264"/>
      <c r="C188" s="265"/>
      <c r="D188" s="265"/>
      <c r="E188" s="265"/>
      <c r="F188" s="201"/>
      <c r="G188" s="266"/>
      <c r="H188" s="266"/>
      <c r="I188" s="267"/>
    </row>
    <row r="189" spans="1:9" s="210" customFormat="1" ht="15">
      <c r="A189" s="201"/>
      <c r="B189" s="264"/>
      <c r="C189" s="265"/>
      <c r="D189" s="265"/>
      <c r="E189" s="265"/>
      <c r="F189" s="201"/>
      <c r="G189" s="266"/>
      <c r="H189" s="266"/>
      <c r="I189" s="267"/>
    </row>
    <row r="190" spans="1:9" s="210" customFormat="1" ht="15">
      <c r="A190" s="201"/>
      <c r="B190" s="264"/>
      <c r="C190" s="265"/>
      <c r="D190" s="265"/>
      <c r="E190" s="265"/>
      <c r="F190" s="201"/>
      <c r="G190" s="266"/>
      <c r="H190" s="266"/>
      <c r="I190" s="267"/>
    </row>
    <row r="191" spans="1:9" s="210" customFormat="1" ht="15">
      <c r="A191" s="201"/>
      <c r="B191" s="264"/>
      <c r="C191" s="265"/>
      <c r="D191" s="265"/>
      <c r="E191" s="265"/>
      <c r="F191" s="201"/>
      <c r="G191" s="266"/>
      <c r="H191" s="266"/>
      <c r="I191" s="267"/>
    </row>
    <row r="192" spans="1:9" s="210" customFormat="1" ht="15">
      <c r="A192" s="201"/>
      <c r="B192" s="264"/>
      <c r="C192" s="265"/>
      <c r="D192" s="265"/>
      <c r="E192" s="265"/>
      <c r="F192" s="201"/>
      <c r="G192" s="266"/>
      <c r="H192" s="266"/>
      <c r="I192" s="267"/>
    </row>
    <row r="193" spans="1:9" s="210" customFormat="1" ht="15">
      <c r="A193" s="201"/>
      <c r="B193" s="264"/>
      <c r="C193" s="265"/>
      <c r="D193" s="265"/>
      <c r="E193" s="265"/>
      <c r="F193" s="201"/>
      <c r="G193" s="266"/>
      <c r="H193" s="266"/>
      <c r="I193" s="267"/>
    </row>
    <row r="194" spans="1:9" s="210" customFormat="1" ht="15">
      <c r="A194" s="201"/>
      <c r="B194" s="264"/>
      <c r="C194" s="265"/>
      <c r="D194" s="265"/>
      <c r="E194" s="265"/>
      <c r="F194" s="201"/>
      <c r="G194" s="266"/>
      <c r="H194" s="266"/>
      <c r="I194" s="267"/>
    </row>
    <row r="195" spans="1:9" s="210" customFormat="1" ht="15">
      <c r="A195" s="201"/>
      <c r="B195" s="264"/>
      <c r="C195" s="265"/>
      <c r="D195" s="265"/>
      <c r="E195" s="265"/>
      <c r="F195" s="201"/>
      <c r="G195" s="266"/>
      <c r="H195" s="266"/>
      <c r="I195" s="267"/>
    </row>
    <row r="196" spans="1:9" s="210" customFormat="1" ht="15">
      <c r="A196" s="201"/>
      <c r="B196" s="264"/>
      <c r="C196" s="265"/>
      <c r="D196" s="265"/>
      <c r="E196" s="265"/>
      <c r="F196" s="201"/>
      <c r="G196" s="266"/>
      <c r="H196" s="266"/>
      <c r="I196" s="267"/>
    </row>
    <row r="197" spans="1:9" s="210" customFormat="1" ht="15">
      <c r="A197" s="201"/>
      <c r="B197" s="264"/>
      <c r="C197" s="265"/>
      <c r="D197" s="265"/>
      <c r="E197" s="265"/>
      <c r="F197" s="201"/>
      <c r="G197" s="266"/>
      <c r="H197" s="266"/>
      <c r="I197" s="267"/>
    </row>
    <row r="198" spans="1:9" s="210" customFormat="1" ht="15">
      <c r="A198" s="201"/>
      <c r="B198" s="264"/>
      <c r="C198" s="265"/>
      <c r="D198" s="265"/>
      <c r="E198" s="265"/>
      <c r="F198" s="201"/>
      <c r="G198" s="266"/>
      <c r="H198" s="266"/>
      <c r="I198" s="267"/>
    </row>
    <row r="199" spans="1:9" s="210" customFormat="1" ht="15">
      <c r="A199" s="201"/>
      <c r="B199" s="264"/>
      <c r="C199" s="265"/>
      <c r="D199" s="265"/>
      <c r="E199" s="265"/>
      <c r="F199" s="201"/>
      <c r="G199" s="266"/>
      <c r="H199" s="266"/>
      <c r="I199" s="267"/>
    </row>
    <row r="200" spans="1:9" s="210" customFormat="1" ht="15">
      <c r="A200" s="201"/>
      <c r="B200" s="264"/>
      <c r="C200" s="265"/>
      <c r="D200" s="265"/>
      <c r="E200" s="265"/>
      <c r="F200" s="201"/>
      <c r="G200" s="266"/>
      <c r="H200" s="266"/>
      <c r="I200" s="267"/>
    </row>
    <row r="201" spans="1:9" s="210" customFormat="1" ht="15">
      <c r="A201" s="201"/>
      <c r="B201" s="264"/>
      <c r="C201" s="265"/>
      <c r="D201" s="265"/>
      <c r="E201" s="265"/>
      <c r="F201" s="201"/>
      <c r="G201" s="266"/>
      <c r="H201" s="266"/>
      <c r="I201" s="267"/>
    </row>
    <row r="202" spans="1:9" s="210" customFormat="1" ht="15">
      <c r="A202" s="201"/>
      <c r="B202" s="264"/>
      <c r="C202" s="265"/>
      <c r="D202" s="265"/>
      <c r="E202" s="265"/>
      <c r="F202" s="201"/>
      <c r="G202" s="266"/>
      <c r="H202" s="266"/>
      <c r="I202" s="267"/>
    </row>
    <row r="203" spans="1:9" s="210" customFormat="1" ht="15">
      <c r="A203" s="201"/>
      <c r="B203" s="264"/>
      <c r="C203" s="265"/>
      <c r="D203" s="265"/>
      <c r="E203" s="265"/>
      <c r="F203" s="201"/>
      <c r="G203" s="266"/>
      <c r="H203" s="266"/>
      <c r="I203" s="267"/>
    </row>
    <row r="204" spans="1:9" s="210" customFormat="1" ht="15">
      <c r="A204" s="201"/>
      <c r="B204" s="264"/>
      <c r="C204" s="265"/>
      <c r="D204" s="265"/>
      <c r="E204" s="265"/>
      <c r="F204" s="201"/>
      <c r="G204" s="266"/>
      <c r="H204" s="266"/>
      <c r="I204" s="267"/>
    </row>
    <row r="205" spans="1:9" s="210" customFormat="1" ht="15">
      <c r="A205" s="201"/>
      <c r="B205" s="264"/>
      <c r="C205" s="265"/>
      <c r="D205" s="265"/>
      <c r="E205" s="265"/>
      <c r="F205" s="201"/>
      <c r="G205" s="266"/>
      <c r="H205" s="266"/>
      <c r="I205" s="267"/>
    </row>
    <row r="206" spans="1:9" s="210" customFormat="1" ht="15">
      <c r="A206" s="201"/>
      <c r="B206" s="264"/>
      <c r="C206" s="265"/>
      <c r="D206" s="265"/>
      <c r="E206" s="265"/>
      <c r="F206" s="201"/>
      <c r="G206" s="266"/>
      <c r="H206" s="266"/>
      <c r="I206" s="267"/>
    </row>
    <row r="207" spans="1:9" s="210" customFormat="1" ht="15">
      <c r="A207" s="201"/>
      <c r="B207" s="264"/>
      <c r="C207" s="265"/>
      <c r="D207" s="265"/>
      <c r="E207" s="265"/>
      <c r="F207" s="201"/>
      <c r="G207" s="266"/>
      <c r="H207" s="266"/>
      <c r="I207" s="267"/>
    </row>
    <row r="208" spans="1:9" s="210" customFormat="1" ht="15">
      <c r="A208" s="201"/>
      <c r="B208" s="264"/>
      <c r="C208" s="265"/>
      <c r="D208" s="265"/>
      <c r="E208" s="265"/>
      <c r="F208" s="201"/>
      <c r="G208" s="266"/>
      <c r="H208" s="266"/>
      <c r="I208" s="267"/>
    </row>
    <row r="209" spans="1:9" s="210" customFormat="1" ht="15">
      <c r="A209" s="201"/>
      <c r="B209" s="264"/>
      <c r="C209" s="265"/>
      <c r="D209" s="265"/>
      <c r="E209" s="265"/>
      <c r="F209" s="201"/>
      <c r="G209" s="266"/>
      <c r="H209" s="266"/>
      <c r="I209" s="267"/>
    </row>
    <row r="210" spans="1:9" s="210" customFormat="1" ht="15">
      <c r="A210" s="201"/>
      <c r="B210" s="264"/>
      <c r="C210" s="265"/>
      <c r="D210" s="265"/>
      <c r="E210" s="265"/>
      <c r="F210" s="201"/>
      <c r="G210" s="266"/>
      <c r="H210" s="266"/>
      <c r="I210" s="267"/>
    </row>
    <row r="211" spans="1:9" s="210" customFormat="1" ht="15">
      <c r="A211" s="201"/>
      <c r="B211" s="264"/>
      <c r="C211" s="265"/>
      <c r="D211" s="265"/>
      <c r="E211" s="265"/>
      <c r="F211" s="201"/>
      <c r="G211" s="266"/>
      <c r="H211" s="266"/>
      <c r="I211" s="267"/>
    </row>
    <row r="212" spans="1:9" s="210" customFormat="1" ht="15">
      <c r="A212" s="201"/>
      <c r="B212" s="264"/>
      <c r="C212" s="265"/>
      <c r="D212" s="265"/>
      <c r="E212" s="265"/>
      <c r="F212" s="201"/>
      <c r="G212" s="266"/>
      <c r="H212" s="266"/>
      <c r="I212" s="267"/>
    </row>
    <row r="213" spans="1:9" s="210" customFormat="1" ht="15">
      <c r="A213" s="201"/>
      <c r="B213" s="264"/>
      <c r="C213" s="265"/>
      <c r="D213" s="265"/>
      <c r="E213" s="265"/>
      <c r="F213" s="201"/>
      <c r="G213" s="266"/>
      <c r="H213" s="266"/>
      <c r="I213" s="267"/>
    </row>
    <row r="214" spans="1:9" s="210" customFormat="1" ht="15">
      <c r="A214" s="201"/>
      <c r="B214" s="264"/>
      <c r="C214" s="265"/>
      <c r="D214" s="265"/>
      <c r="E214" s="265"/>
      <c r="F214" s="201"/>
      <c r="G214" s="266"/>
      <c r="H214" s="266"/>
      <c r="I214" s="267"/>
    </row>
    <row r="215" spans="1:9" s="210" customFormat="1" ht="15">
      <c r="A215" s="201"/>
      <c r="B215" s="264"/>
      <c r="C215" s="265"/>
      <c r="D215" s="265"/>
      <c r="E215" s="265"/>
      <c r="F215" s="201"/>
      <c r="G215" s="266"/>
      <c r="H215" s="266"/>
      <c r="I215" s="267"/>
    </row>
    <row r="216" spans="1:9" s="210" customFormat="1" ht="15">
      <c r="A216" s="201"/>
      <c r="B216" s="264"/>
      <c r="C216" s="265"/>
      <c r="D216" s="265"/>
      <c r="E216" s="265"/>
      <c r="F216" s="201"/>
      <c r="G216" s="266"/>
      <c r="H216" s="266"/>
      <c r="I216" s="267"/>
    </row>
    <row r="217" spans="1:9" s="210" customFormat="1" ht="15">
      <c r="A217" s="201"/>
      <c r="B217" s="264"/>
      <c r="C217" s="265"/>
      <c r="D217" s="265"/>
      <c r="E217" s="265"/>
      <c r="F217" s="201"/>
      <c r="G217" s="266"/>
      <c r="H217" s="266"/>
      <c r="I217" s="267"/>
    </row>
    <row r="218" spans="1:9" s="210" customFormat="1" ht="15">
      <c r="A218" s="201"/>
      <c r="B218" s="264"/>
      <c r="C218" s="265"/>
      <c r="D218" s="265"/>
      <c r="E218" s="265"/>
      <c r="F218" s="201"/>
      <c r="G218" s="266"/>
      <c r="H218" s="266"/>
      <c r="I218" s="267"/>
    </row>
    <row r="219" spans="1:9" s="210" customFormat="1" ht="15">
      <c r="A219" s="201"/>
      <c r="B219" s="264"/>
      <c r="C219" s="265"/>
      <c r="D219" s="265"/>
      <c r="E219" s="265"/>
      <c r="F219" s="201"/>
      <c r="G219" s="266"/>
      <c r="H219" s="266"/>
      <c r="I219" s="267"/>
    </row>
    <row r="220" spans="1:9" s="210" customFormat="1" ht="15">
      <c r="A220" s="201"/>
      <c r="B220" s="264"/>
      <c r="C220" s="265"/>
      <c r="D220" s="265"/>
      <c r="E220" s="265"/>
      <c r="F220" s="201"/>
      <c r="G220" s="266"/>
      <c r="H220" s="266"/>
      <c r="I220" s="267"/>
    </row>
    <row r="221" spans="1:9" s="210" customFormat="1" ht="15">
      <c r="A221" s="201"/>
      <c r="B221" s="264"/>
      <c r="C221" s="265"/>
      <c r="D221" s="265"/>
      <c r="E221" s="265"/>
      <c r="F221" s="201"/>
      <c r="G221" s="266"/>
      <c r="H221" s="266"/>
      <c r="I221" s="267"/>
    </row>
    <row r="222" spans="1:9" s="210" customFormat="1" ht="15">
      <c r="A222" s="201"/>
      <c r="B222" s="264"/>
      <c r="C222" s="265"/>
      <c r="D222" s="265"/>
      <c r="E222" s="265"/>
      <c r="F222" s="201"/>
      <c r="G222" s="266"/>
      <c r="H222" s="266"/>
      <c r="I222" s="267"/>
    </row>
    <row r="223" spans="1:9" s="210" customFormat="1" ht="15">
      <c r="A223" s="201"/>
      <c r="B223" s="264"/>
      <c r="C223" s="265"/>
      <c r="D223" s="265"/>
      <c r="E223" s="265"/>
      <c r="F223" s="201"/>
      <c r="G223" s="266"/>
      <c r="H223" s="266"/>
      <c r="I223" s="267"/>
    </row>
    <row r="224" spans="1:9" s="210" customFormat="1" ht="15">
      <c r="A224" s="201"/>
      <c r="B224" s="264"/>
      <c r="C224" s="265"/>
      <c r="D224" s="265"/>
      <c r="E224" s="265"/>
      <c r="F224" s="201"/>
      <c r="G224" s="266"/>
      <c r="H224" s="266"/>
      <c r="I224" s="267"/>
    </row>
    <row r="225" spans="1:9" s="210" customFormat="1" ht="15">
      <c r="A225" s="201"/>
      <c r="B225" s="264"/>
      <c r="C225" s="265"/>
      <c r="D225" s="265"/>
      <c r="E225" s="265"/>
      <c r="F225" s="201"/>
      <c r="G225" s="266"/>
      <c r="H225" s="266"/>
      <c r="I225" s="267"/>
    </row>
    <row r="226" spans="1:9" s="210" customFormat="1" ht="15">
      <c r="A226" s="201"/>
      <c r="B226" s="264"/>
      <c r="C226" s="265"/>
      <c r="D226" s="265"/>
      <c r="E226" s="265"/>
      <c r="F226" s="201"/>
      <c r="G226" s="266"/>
      <c r="H226" s="266"/>
      <c r="I226" s="267"/>
    </row>
    <row r="227" spans="1:9" s="210" customFormat="1" ht="15">
      <c r="A227" s="201"/>
      <c r="B227" s="264"/>
      <c r="C227" s="265"/>
      <c r="D227" s="265"/>
      <c r="E227" s="265"/>
      <c r="F227" s="201"/>
      <c r="G227" s="266"/>
      <c r="H227" s="266"/>
      <c r="I227" s="267"/>
    </row>
    <row r="228" spans="1:9" s="210" customFormat="1" ht="15">
      <c r="A228" s="201"/>
      <c r="B228" s="264"/>
      <c r="C228" s="265"/>
      <c r="D228" s="265"/>
      <c r="E228" s="265"/>
      <c r="F228" s="201"/>
      <c r="G228" s="266"/>
      <c r="H228" s="266"/>
      <c r="I228" s="267"/>
    </row>
    <row r="229" spans="1:9" s="210" customFormat="1" ht="15">
      <c r="A229" s="201"/>
      <c r="B229" s="264"/>
      <c r="C229" s="265"/>
      <c r="D229" s="265"/>
      <c r="E229" s="265"/>
      <c r="F229" s="201"/>
      <c r="G229" s="266"/>
      <c r="H229" s="266"/>
      <c r="I229" s="267"/>
    </row>
    <row r="230" spans="1:9" s="210" customFormat="1" ht="15">
      <c r="A230" s="201"/>
      <c r="B230" s="264"/>
      <c r="C230" s="265"/>
      <c r="D230" s="265"/>
      <c r="E230" s="265"/>
      <c r="F230" s="201"/>
      <c r="G230" s="266"/>
      <c r="H230" s="266"/>
      <c r="I230" s="267"/>
    </row>
    <row r="231" spans="1:9" s="210" customFormat="1" ht="15">
      <c r="A231" s="201"/>
      <c r="B231" s="264"/>
      <c r="C231" s="265"/>
      <c r="D231" s="265"/>
      <c r="E231" s="265"/>
      <c r="F231" s="201"/>
      <c r="G231" s="266"/>
      <c r="H231" s="266"/>
      <c r="I231" s="267"/>
    </row>
    <row r="232" spans="1:9" s="210" customFormat="1" ht="15">
      <c r="A232" s="201"/>
      <c r="B232" s="264"/>
      <c r="C232" s="265"/>
      <c r="D232" s="265"/>
      <c r="E232" s="265"/>
      <c r="F232" s="201"/>
      <c r="G232" s="266"/>
      <c r="H232" s="266"/>
      <c r="I232" s="267"/>
    </row>
    <row r="233" spans="1:9" s="210" customFormat="1" ht="15">
      <c r="A233" s="201"/>
      <c r="B233" s="264"/>
      <c r="C233" s="265"/>
      <c r="D233" s="265"/>
      <c r="E233" s="265"/>
      <c r="F233" s="201"/>
      <c r="G233" s="266"/>
      <c r="H233" s="266"/>
      <c r="I233" s="267"/>
    </row>
    <row r="234" spans="1:9" s="210" customFormat="1" ht="15">
      <c r="A234" s="201"/>
      <c r="B234" s="264"/>
      <c r="C234" s="265"/>
      <c r="D234" s="265"/>
      <c r="E234" s="265"/>
      <c r="F234" s="201"/>
      <c r="G234" s="266"/>
      <c r="H234" s="266"/>
      <c r="I234" s="267"/>
    </row>
    <row r="235" spans="1:9" s="210" customFormat="1" ht="15">
      <c r="A235" s="201"/>
      <c r="B235" s="264"/>
      <c r="C235" s="265"/>
      <c r="D235" s="265"/>
      <c r="E235" s="265"/>
      <c r="F235" s="201"/>
      <c r="G235" s="266"/>
      <c r="H235" s="266"/>
      <c r="I235" s="267"/>
    </row>
    <row r="236" spans="1:9" s="210" customFormat="1" ht="15">
      <c r="A236" s="201"/>
      <c r="B236" s="264"/>
      <c r="C236" s="265"/>
      <c r="D236" s="265"/>
      <c r="E236" s="265"/>
      <c r="F236" s="201"/>
      <c r="G236" s="266"/>
      <c r="H236" s="266"/>
      <c r="I236" s="267"/>
    </row>
    <row r="237" spans="1:9" s="210" customFormat="1" ht="15">
      <c r="A237" s="201"/>
      <c r="B237" s="264"/>
      <c r="C237" s="265"/>
      <c r="D237" s="265"/>
      <c r="E237" s="265"/>
      <c r="F237" s="201"/>
      <c r="G237" s="266"/>
      <c r="H237" s="266"/>
      <c r="I237" s="267"/>
    </row>
    <row r="238" spans="1:9" s="210" customFormat="1" ht="15">
      <c r="A238" s="201"/>
      <c r="B238" s="264"/>
      <c r="C238" s="265"/>
      <c r="D238" s="265"/>
      <c r="E238" s="265"/>
      <c r="F238" s="201"/>
      <c r="G238" s="266"/>
      <c r="H238" s="266"/>
      <c r="I238" s="267"/>
    </row>
    <row r="239" spans="1:9" s="210" customFormat="1" ht="15">
      <c r="A239" s="201"/>
      <c r="B239" s="264"/>
      <c r="C239" s="265"/>
      <c r="D239" s="265"/>
      <c r="E239" s="265"/>
      <c r="F239" s="201"/>
      <c r="G239" s="266"/>
      <c r="H239" s="266"/>
      <c r="I239" s="267"/>
    </row>
    <row r="240" spans="1:9" s="210" customFormat="1" ht="15">
      <c r="A240" s="201"/>
      <c r="B240" s="264"/>
      <c r="C240" s="265"/>
      <c r="D240" s="265"/>
      <c r="E240" s="265"/>
      <c r="F240" s="201"/>
      <c r="G240" s="266"/>
      <c r="H240" s="266"/>
      <c r="I240" s="267"/>
    </row>
    <row r="241" spans="1:9" s="210" customFormat="1" ht="15">
      <c r="A241" s="201"/>
      <c r="B241" s="264"/>
      <c r="C241" s="265"/>
      <c r="D241" s="265"/>
      <c r="E241" s="265"/>
      <c r="F241" s="201"/>
      <c r="G241" s="266"/>
      <c r="H241" s="266"/>
      <c r="I241" s="267"/>
    </row>
    <row r="242" spans="1:9" s="210" customFormat="1" ht="15">
      <c r="A242" s="201"/>
      <c r="B242" s="264"/>
      <c r="C242" s="265"/>
      <c r="D242" s="265"/>
      <c r="E242" s="265"/>
      <c r="F242" s="201"/>
      <c r="G242" s="266"/>
      <c r="H242" s="266"/>
      <c r="I242" s="267"/>
    </row>
    <row r="243" spans="1:9" s="210" customFormat="1" ht="15">
      <c r="A243" s="201"/>
      <c r="B243" s="264"/>
      <c r="C243" s="265"/>
      <c r="D243" s="265"/>
      <c r="E243" s="265"/>
      <c r="F243" s="201"/>
      <c r="G243" s="266"/>
      <c r="H243" s="266"/>
      <c r="I243" s="267"/>
    </row>
    <row r="244" spans="1:9" s="210" customFormat="1" ht="15">
      <c r="A244" s="201"/>
      <c r="B244" s="264"/>
      <c r="C244" s="265"/>
      <c r="D244" s="265"/>
      <c r="E244" s="265"/>
      <c r="F244" s="201"/>
      <c r="G244" s="266"/>
      <c r="H244" s="266"/>
      <c r="I244" s="267"/>
    </row>
    <row r="245" spans="1:9" s="210" customFormat="1" ht="15">
      <c r="A245" s="201"/>
      <c r="B245" s="264"/>
      <c r="C245" s="265"/>
      <c r="D245" s="265"/>
      <c r="E245" s="265"/>
      <c r="F245" s="201"/>
      <c r="G245" s="266"/>
      <c r="H245" s="266"/>
      <c r="I245" s="267"/>
    </row>
    <row r="246" spans="1:9" s="210" customFormat="1" ht="15">
      <c r="A246" s="201"/>
      <c r="B246" s="264"/>
      <c r="C246" s="265"/>
      <c r="D246" s="265"/>
      <c r="E246" s="265"/>
      <c r="F246" s="201"/>
      <c r="G246" s="266"/>
      <c r="H246" s="266"/>
      <c r="I246" s="267"/>
    </row>
    <row r="247" spans="1:9" s="210" customFormat="1" ht="15">
      <c r="A247" s="201"/>
      <c r="B247" s="264"/>
      <c r="C247" s="265"/>
      <c r="D247" s="265"/>
      <c r="E247" s="265"/>
      <c r="F247" s="201"/>
      <c r="G247" s="266"/>
      <c r="H247" s="266"/>
      <c r="I247" s="267"/>
    </row>
    <row r="248" spans="1:9" s="210" customFormat="1" ht="15">
      <c r="A248" s="201"/>
      <c r="B248" s="264"/>
      <c r="C248" s="265"/>
      <c r="D248" s="265"/>
      <c r="E248" s="265"/>
      <c r="F248" s="201"/>
      <c r="G248" s="266"/>
      <c r="H248" s="266"/>
      <c r="I248" s="267"/>
    </row>
    <row r="249" spans="1:9" s="210" customFormat="1" ht="15">
      <c r="A249" s="201"/>
      <c r="B249" s="264"/>
      <c r="C249" s="265"/>
      <c r="D249" s="265"/>
      <c r="E249" s="265"/>
      <c r="F249" s="201"/>
      <c r="G249" s="266"/>
      <c r="H249" s="266"/>
      <c r="I249" s="267"/>
    </row>
    <row r="250" spans="1:9" s="210" customFormat="1" ht="15">
      <c r="A250" s="201"/>
      <c r="B250" s="264"/>
      <c r="C250" s="265"/>
      <c r="D250" s="265"/>
      <c r="E250" s="265"/>
      <c r="F250" s="201"/>
      <c r="G250" s="266"/>
      <c r="H250" s="266"/>
      <c r="I250" s="267"/>
    </row>
    <row r="251" spans="1:9" s="210" customFormat="1" ht="15">
      <c r="A251" s="201"/>
      <c r="B251" s="264"/>
      <c r="C251" s="265"/>
      <c r="D251" s="265"/>
      <c r="E251" s="265"/>
      <c r="F251" s="201"/>
      <c r="G251" s="266"/>
      <c r="H251" s="266"/>
      <c r="I251" s="267"/>
    </row>
    <row r="252" spans="1:9" s="210" customFormat="1" ht="15">
      <c r="A252" s="201"/>
      <c r="B252" s="264"/>
      <c r="C252" s="265"/>
      <c r="D252" s="265"/>
      <c r="E252" s="265"/>
      <c r="F252" s="201"/>
      <c r="G252" s="266"/>
      <c r="H252" s="266"/>
      <c r="I252" s="267"/>
    </row>
    <row r="253" spans="1:9" s="210" customFormat="1" ht="15">
      <c r="A253" s="201"/>
      <c r="B253" s="264"/>
      <c r="C253" s="265"/>
      <c r="D253" s="265"/>
      <c r="E253" s="265"/>
      <c r="F253" s="201"/>
      <c r="G253" s="266"/>
      <c r="H253" s="266"/>
      <c r="I253" s="267"/>
    </row>
    <row r="254" spans="1:9" s="210" customFormat="1" ht="15">
      <c r="A254" s="201"/>
      <c r="B254" s="264"/>
      <c r="C254" s="265"/>
      <c r="D254" s="265"/>
      <c r="E254" s="265"/>
      <c r="F254" s="201"/>
      <c r="G254" s="266"/>
      <c r="H254" s="266"/>
      <c r="I254" s="267"/>
    </row>
    <row r="255" spans="1:9" s="210" customFormat="1" ht="15">
      <c r="A255" s="201"/>
      <c r="B255" s="264"/>
      <c r="C255" s="265"/>
      <c r="D255" s="265"/>
      <c r="E255" s="265"/>
      <c r="F255" s="201"/>
      <c r="G255" s="266"/>
      <c r="H255" s="266"/>
      <c r="I255" s="267"/>
    </row>
    <row r="256" spans="1:9" s="210" customFormat="1" ht="15">
      <c r="A256" s="201"/>
      <c r="B256" s="264"/>
      <c r="C256" s="265"/>
      <c r="D256" s="265"/>
      <c r="E256" s="265"/>
      <c r="F256" s="201"/>
      <c r="G256" s="266"/>
      <c r="H256" s="266"/>
      <c r="I256" s="267"/>
    </row>
    <row r="257" spans="1:9" s="210" customFormat="1" ht="15">
      <c r="A257" s="201"/>
      <c r="B257" s="264"/>
      <c r="C257" s="265"/>
      <c r="D257" s="265"/>
      <c r="E257" s="265"/>
      <c r="F257" s="201"/>
      <c r="G257" s="266"/>
      <c r="H257" s="266"/>
      <c r="I257" s="267"/>
    </row>
    <row r="258" spans="1:9" s="210" customFormat="1" ht="15">
      <c r="A258" s="201"/>
      <c r="B258" s="264"/>
      <c r="C258" s="265"/>
      <c r="D258" s="265"/>
      <c r="E258" s="265"/>
      <c r="F258" s="201"/>
      <c r="G258" s="266"/>
      <c r="H258" s="266"/>
      <c r="I258" s="267"/>
    </row>
    <row r="259" spans="1:9" s="210" customFormat="1" ht="15">
      <c r="A259" s="201"/>
      <c r="B259" s="264"/>
      <c r="C259" s="265"/>
      <c r="D259" s="265"/>
      <c r="E259" s="265"/>
      <c r="F259" s="201"/>
      <c r="G259" s="266"/>
      <c r="H259" s="266"/>
      <c r="I259" s="267"/>
    </row>
    <row r="260" spans="1:9" s="210" customFormat="1" ht="15">
      <c r="A260" s="201"/>
      <c r="B260" s="264"/>
      <c r="C260" s="265"/>
      <c r="D260" s="265"/>
      <c r="E260" s="265"/>
      <c r="F260" s="201"/>
      <c r="G260" s="266"/>
      <c r="H260" s="266"/>
      <c r="I260" s="267"/>
    </row>
    <row r="261" spans="1:9" s="210" customFormat="1" ht="15">
      <c r="A261" s="201"/>
      <c r="B261" s="264"/>
      <c r="C261" s="265"/>
      <c r="D261" s="265"/>
      <c r="E261" s="265"/>
      <c r="F261" s="201"/>
      <c r="G261" s="266"/>
      <c r="H261" s="266"/>
      <c r="I261" s="267"/>
    </row>
    <row r="262" spans="1:9" s="210" customFormat="1" ht="15">
      <c r="A262" s="201"/>
      <c r="B262" s="264"/>
      <c r="C262" s="265"/>
      <c r="D262" s="265"/>
      <c r="E262" s="265"/>
      <c r="F262" s="201"/>
      <c r="G262" s="266"/>
      <c r="H262" s="266"/>
      <c r="I262" s="267"/>
    </row>
    <row r="263" spans="1:9" s="210" customFormat="1" ht="15">
      <c r="A263" s="201"/>
      <c r="B263" s="264"/>
      <c r="C263" s="265"/>
      <c r="D263" s="265"/>
      <c r="E263" s="265"/>
      <c r="F263" s="201"/>
      <c r="G263" s="266"/>
      <c r="H263" s="266"/>
      <c r="I263" s="267"/>
    </row>
    <row r="264" spans="1:9" s="210" customFormat="1" ht="15">
      <c r="A264" s="201"/>
      <c r="B264" s="264"/>
      <c r="C264" s="265"/>
      <c r="D264" s="265"/>
      <c r="E264" s="265"/>
      <c r="F264" s="201"/>
      <c r="G264" s="266"/>
      <c r="H264" s="266"/>
      <c r="I264" s="267"/>
    </row>
    <row r="265" spans="1:9" s="210" customFormat="1" ht="15">
      <c r="A265" s="201"/>
      <c r="B265" s="264"/>
      <c r="C265" s="265"/>
      <c r="D265" s="265"/>
      <c r="E265" s="265"/>
      <c r="F265" s="201"/>
      <c r="G265" s="266"/>
      <c r="H265" s="266"/>
      <c r="I265" s="267"/>
    </row>
    <row r="266" spans="1:9" s="210" customFormat="1" ht="15">
      <c r="A266" s="201"/>
      <c r="B266" s="264"/>
      <c r="C266" s="265"/>
      <c r="D266" s="265"/>
      <c r="E266" s="265"/>
      <c r="F266" s="201"/>
      <c r="G266" s="266"/>
      <c r="H266" s="266"/>
      <c r="I266" s="267"/>
    </row>
    <row r="267" spans="1:9" s="210" customFormat="1" ht="15">
      <c r="A267" s="201"/>
      <c r="B267" s="264"/>
      <c r="C267" s="265"/>
      <c r="D267" s="265"/>
      <c r="E267" s="265"/>
      <c r="F267" s="201"/>
      <c r="G267" s="266"/>
      <c r="H267" s="266"/>
      <c r="I267" s="267"/>
    </row>
    <row r="268" spans="1:9" s="210" customFormat="1" ht="15">
      <c r="A268" s="201"/>
      <c r="B268" s="264"/>
      <c r="C268" s="265"/>
      <c r="D268" s="265"/>
      <c r="E268" s="265"/>
      <c r="F268" s="201"/>
      <c r="G268" s="266"/>
      <c r="H268" s="266"/>
      <c r="I268" s="267"/>
    </row>
    <row r="269" spans="1:9" s="210" customFormat="1" ht="15">
      <c r="A269" s="201"/>
      <c r="B269" s="264"/>
      <c r="C269" s="265"/>
      <c r="D269" s="265"/>
      <c r="E269" s="265"/>
      <c r="F269" s="201"/>
      <c r="G269" s="266"/>
      <c r="H269" s="266"/>
      <c r="I269" s="267"/>
    </row>
    <row r="270" spans="1:9" s="210" customFormat="1" ht="15">
      <c r="A270" s="201"/>
      <c r="B270" s="264"/>
      <c r="C270" s="265"/>
      <c r="D270" s="265"/>
      <c r="E270" s="265"/>
      <c r="F270" s="201"/>
      <c r="G270" s="266"/>
      <c r="H270" s="266"/>
      <c r="I270" s="267"/>
    </row>
    <row r="271" spans="1:9" s="210" customFormat="1" ht="15">
      <c r="A271" s="201"/>
      <c r="B271" s="264"/>
      <c r="C271" s="265"/>
      <c r="D271" s="265"/>
      <c r="E271" s="265"/>
      <c r="F271" s="201"/>
      <c r="G271" s="266"/>
      <c r="H271" s="266"/>
      <c r="I271" s="267"/>
    </row>
    <row r="272" spans="1:9" s="210" customFormat="1" ht="15">
      <c r="A272" s="201"/>
      <c r="B272" s="264"/>
      <c r="C272" s="265"/>
      <c r="D272" s="265"/>
      <c r="E272" s="265"/>
      <c r="F272" s="201"/>
      <c r="G272" s="266"/>
      <c r="H272" s="266"/>
      <c r="I272" s="267"/>
    </row>
    <row r="273" spans="1:9" s="210" customFormat="1" ht="15">
      <c r="A273" s="201"/>
      <c r="B273" s="264"/>
      <c r="C273" s="265"/>
      <c r="D273" s="265"/>
      <c r="E273" s="265"/>
      <c r="F273" s="201"/>
      <c r="G273" s="266"/>
      <c r="H273" s="266"/>
      <c r="I273" s="267"/>
    </row>
    <row r="274" spans="1:9" s="210" customFormat="1" ht="15">
      <c r="A274" s="201"/>
      <c r="B274" s="264"/>
      <c r="C274" s="265"/>
      <c r="D274" s="265"/>
      <c r="E274" s="265"/>
      <c r="F274" s="201"/>
      <c r="G274" s="266"/>
      <c r="H274" s="266"/>
      <c r="I274" s="267"/>
    </row>
    <row r="275" spans="1:9" s="210" customFormat="1" ht="15">
      <c r="A275" s="201"/>
      <c r="B275" s="264"/>
      <c r="C275" s="265"/>
      <c r="D275" s="265"/>
      <c r="E275" s="265"/>
      <c r="F275" s="201"/>
      <c r="G275" s="266"/>
      <c r="H275" s="266"/>
      <c r="I275" s="267"/>
    </row>
    <row r="276" spans="1:9" s="210" customFormat="1" ht="15">
      <c r="A276" s="201"/>
      <c r="B276" s="264"/>
      <c r="C276" s="265"/>
      <c r="D276" s="265"/>
      <c r="E276" s="265"/>
      <c r="F276" s="201"/>
      <c r="G276" s="266"/>
      <c r="H276" s="266"/>
      <c r="I276" s="267"/>
    </row>
    <row r="277" spans="1:9" s="210" customFormat="1" ht="15">
      <c r="A277" s="201"/>
      <c r="B277" s="264"/>
      <c r="C277" s="265"/>
      <c r="D277" s="265"/>
      <c r="E277" s="265"/>
      <c r="F277" s="201"/>
      <c r="G277" s="266"/>
      <c r="H277" s="266"/>
      <c r="I277" s="267"/>
    </row>
    <row r="278" spans="1:9" s="210" customFormat="1" ht="15">
      <c r="A278" s="201"/>
      <c r="B278" s="264"/>
      <c r="C278" s="265"/>
      <c r="D278" s="265"/>
      <c r="E278" s="265"/>
      <c r="F278" s="201"/>
      <c r="G278" s="266"/>
      <c r="H278" s="266"/>
      <c r="I278" s="267"/>
    </row>
    <row r="279" spans="1:9" s="210" customFormat="1" ht="15">
      <c r="A279" s="201"/>
      <c r="B279" s="264"/>
      <c r="C279" s="265"/>
      <c r="D279" s="265"/>
      <c r="E279" s="265"/>
      <c r="F279" s="201"/>
      <c r="G279" s="266"/>
      <c r="H279" s="266"/>
      <c r="I279" s="267"/>
    </row>
    <row r="280" spans="1:9" s="210" customFormat="1" ht="15">
      <c r="A280" s="201"/>
      <c r="B280" s="264"/>
      <c r="C280" s="265"/>
      <c r="D280" s="265"/>
      <c r="E280" s="265"/>
      <c r="F280" s="201"/>
      <c r="G280" s="266"/>
      <c r="H280" s="266"/>
      <c r="I280" s="267"/>
    </row>
    <row r="281" spans="1:9" s="210" customFormat="1" ht="15">
      <c r="A281" s="201"/>
      <c r="B281" s="264"/>
      <c r="C281" s="265"/>
      <c r="D281" s="265"/>
      <c r="E281" s="265"/>
      <c r="F281" s="201"/>
      <c r="G281" s="266"/>
      <c r="H281" s="266"/>
      <c r="I281" s="267"/>
    </row>
    <row r="282" spans="1:9" s="210" customFormat="1" ht="15">
      <c r="A282" s="201"/>
      <c r="B282" s="264"/>
      <c r="C282" s="265"/>
      <c r="D282" s="265"/>
      <c r="E282" s="265"/>
      <c r="F282" s="201"/>
      <c r="G282" s="266"/>
      <c r="H282" s="266"/>
      <c r="I282" s="267"/>
    </row>
    <row r="283" spans="1:9" s="210" customFormat="1" ht="15">
      <c r="A283" s="201"/>
      <c r="B283" s="264"/>
      <c r="C283" s="265"/>
      <c r="D283" s="265"/>
      <c r="E283" s="265"/>
      <c r="F283" s="201"/>
      <c r="G283" s="266"/>
      <c r="H283" s="266"/>
      <c r="I283" s="267"/>
    </row>
    <row r="284" spans="1:9" s="210" customFormat="1" ht="15">
      <c r="A284" s="201"/>
      <c r="B284" s="264"/>
      <c r="C284" s="265"/>
      <c r="D284" s="265"/>
      <c r="E284" s="265"/>
      <c r="F284" s="201"/>
      <c r="G284" s="266"/>
      <c r="H284" s="266"/>
      <c r="I284" s="267"/>
    </row>
    <row r="285" spans="1:9" s="210" customFormat="1" ht="15">
      <c r="A285" s="201"/>
      <c r="B285" s="264"/>
      <c r="C285" s="265"/>
      <c r="D285" s="265"/>
      <c r="E285" s="265"/>
      <c r="F285" s="201"/>
      <c r="G285" s="266"/>
      <c r="H285" s="266"/>
      <c r="I285" s="267"/>
    </row>
    <row r="286" spans="1:9" s="210" customFormat="1" ht="15">
      <c r="A286" s="201"/>
      <c r="B286" s="264"/>
      <c r="C286" s="265"/>
      <c r="D286" s="265"/>
      <c r="E286" s="265"/>
      <c r="F286" s="201"/>
      <c r="G286" s="266"/>
      <c r="H286" s="266"/>
      <c r="I286" s="267"/>
    </row>
    <row r="287" spans="1:9" s="210" customFormat="1" ht="15">
      <c r="A287" s="201"/>
      <c r="B287" s="264"/>
      <c r="C287" s="265"/>
      <c r="D287" s="265"/>
      <c r="E287" s="265"/>
      <c r="F287" s="201"/>
      <c r="G287" s="266"/>
      <c r="H287" s="266"/>
      <c r="I287" s="267"/>
    </row>
    <row r="288" spans="1:9" s="210" customFormat="1" ht="15">
      <c r="A288" s="201"/>
      <c r="B288" s="264"/>
      <c r="C288" s="265"/>
      <c r="D288" s="265"/>
      <c r="E288" s="265"/>
      <c r="F288" s="201"/>
      <c r="G288" s="266"/>
      <c r="H288" s="266"/>
      <c r="I288" s="267"/>
    </row>
    <row r="289" spans="1:9" s="210" customFormat="1" ht="15">
      <c r="A289" s="201"/>
      <c r="B289" s="264"/>
      <c r="C289" s="265"/>
      <c r="D289" s="265"/>
      <c r="E289" s="265"/>
      <c r="F289" s="201"/>
      <c r="G289" s="266"/>
      <c r="H289" s="266"/>
      <c r="I289" s="267"/>
    </row>
    <row r="290" spans="1:9" s="210" customFormat="1" ht="15">
      <c r="A290" s="201"/>
      <c r="B290" s="264"/>
      <c r="C290" s="265"/>
      <c r="D290" s="265"/>
      <c r="E290" s="265"/>
      <c r="F290" s="201"/>
      <c r="G290" s="266"/>
      <c r="H290" s="266"/>
      <c r="I290" s="267"/>
    </row>
    <row r="291" spans="1:9" s="210" customFormat="1" ht="15">
      <c r="A291" s="201"/>
      <c r="B291" s="264"/>
      <c r="C291" s="265"/>
      <c r="D291" s="265"/>
      <c r="E291" s="265"/>
      <c r="F291" s="201"/>
      <c r="G291" s="266"/>
      <c r="H291" s="266"/>
      <c r="I291" s="267"/>
    </row>
    <row r="292" spans="1:9" s="210" customFormat="1" ht="15">
      <c r="A292" s="201"/>
      <c r="B292" s="264"/>
      <c r="C292" s="265"/>
      <c r="D292" s="265"/>
      <c r="E292" s="265"/>
      <c r="F292" s="201"/>
      <c r="G292" s="266"/>
      <c r="H292" s="266"/>
      <c r="I292" s="267"/>
    </row>
    <row r="293" spans="1:9" s="210" customFormat="1" ht="15">
      <c r="A293" s="201"/>
      <c r="B293" s="264"/>
      <c r="C293" s="265"/>
      <c r="D293" s="265"/>
      <c r="E293" s="265"/>
      <c r="F293" s="201"/>
      <c r="G293" s="266"/>
      <c r="H293" s="266"/>
      <c r="I293" s="267"/>
    </row>
    <row r="294" spans="1:9" s="210" customFormat="1" ht="15">
      <c r="A294" s="201"/>
      <c r="B294" s="264"/>
      <c r="C294" s="265"/>
      <c r="D294" s="265"/>
      <c r="E294" s="265"/>
      <c r="F294" s="201"/>
      <c r="G294" s="266"/>
      <c r="H294" s="266"/>
      <c r="I294" s="267"/>
    </row>
    <row r="295" spans="1:9" s="210" customFormat="1" ht="15">
      <c r="A295" s="201"/>
      <c r="B295" s="264"/>
      <c r="C295" s="265"/>
      <c r="D295" s="265"/>
      <c r="E295" s="265"/>
      <c r="F295" s="201"/>
      <c r="G295" s="266"/>
      <c r="H295" s="266"/>
      <c r="I295" s="267"/>
    </row>
    <row r="296" spans="1:9" s="210" customFormat="1" ht="15">
      <c r="A296" s="201"/>
      <c r="B296" s="264"/>
      <c r="C296" s="265"/>
      <c r="D296" s="265"/>
      <c r="E296" s="265"/>
      <c r="F296" s="201"/>
      <c r="G296" s="266"/>
      <c r="H296" s="266"/>
      <c r="I296" s="267"/>
    </row>
    <row r="297" spans="1:9" s="210" customFormat="1" ht="15">
      <c r="A297" s="201"/>
      <c r="B297" s="264"/>
      <c r="C297" s="265"/>
      <c r="D297" s="265"/>
      <c r="E297" s="265"/>
      <c r="F297" s="201"/>
      <c r="G297" s="266"/>
      <c r="H297" s="266"/>
      <c r="I297" s="267"/>
    </row>
    <row r="298" spans="1:9" s="210" customFormat="1" ht="15">
      <c r="A298" s="201"/>
      <c r="B298" s="264"/>
      <c r="C298" s="265"/>
      <c r="D298" s="265"/>
      <c r="E298" s="265"/>
      <c r="F298" s="201"/>
      <c r="G298" s="266"/>
      <c r="H298" s="266"/>
      <c r="I298" s="267"/>
    </row>
    <row r="299" spans="1:9" s="210" customFormat="1" ht="15">
      <c r="A299" s="201"/>
      <c r="B299" s="264"/>
      <c r="C299" s="265"/>
      <c r="D299" s="265"/>
      <c r="E299" s="265"/>
      <c r="F299" s="201"/>
      <c r="G299" s="266"/>
      <c r="H299" s="266"/>
      <c r="I299" s="267"/>
    </row>
    <row r="300" spans="1:9" s="210" customFormat="1" ht="15">
      <c r="A300" s="201"/>
      <c r="B300" s="264"/>
      <c r="C300" s="265"/>
      <c r="D300" s="265"/>
      <c r="E300" s="265"/>
      <c r="F300" s="201"/>
      <c r="G300" s="266"/>
      <c r="H300" s="266"/>
      <c r="I300" s="267"/>
    </row>
    <row r="301" spans="1:9" s="210" customFormat="1" ht="15">
      <c r="A301" s="201"/>
      <c r="B301" s="264"/>
      <c r="C301" s="265"/>
      <c r="D301" s="265"/>
      <c r="E301" s="265"/>
      <c r="F301" s="201"/>
      <c r="G301" s="266"/>
      <c r="H301" s="266"/>
      <c r="I301" s="267"/>
    </row>
    <row r="302" spans="1:9" s="210" customFormat="1" ht="15">
      <c r="A302" s="201"/>
      <c r="B302" s="264"/>
      <c r="C302" s="265"/>
      <c r="D302" s="265"/>
      <c r="E302" s="265"/>
      <c r="F302" s="201"/>
      <c r="G302" s="266"/>
      <c r="H302" s="266"/>
      <c r="I302" s="267"/>
    </row>
    <row r="303" spans="1:9" s="210" customFormat="1" ht="15">
      <c r="A303" s="201"/>
      <c r="B303" s="264"/>
      <c r="C303" s="265"/>
      <c r="D303" s="265"/>
      <c r="E303" s="265"/>
      <c r="F303" s="201"/>
      <c r="G303" s="266"/>
      <c r="H303" s="266"/>
      <c r="I303" s="267"/>
    </row>
    <row r="304" spans="1:9" s="210" customFormat="1" ht="15">
      <c r="A304" s="201"/>
      <c r="B304" s="264"/>
      <c r="C304" s="265"/>
      <c r="D304" s="265"/>
      <c r="E304" s="265"/>
      <c r="F304" s="201"/>
      <c r="G304" s="266"/>
      <c r="H304" s="266"/>
      <c r="I304" s="267"/>
    </row>
    <row r="305" spans="1:9" s="210" customFormat="1" ht="15">
      <c r="A305" s="201"/>
      <c r="B305" s="264"/>
      <c r="C305" s="265"/>
      <c r="D305" s="265"/>
      <c r="E305" s="265"/>
      <c r="F305" s="201"/>
      <c r="G305" s="266"/>
      <c r="H305" s="266"/>
      <c r="I305" s="267"/>
    </row>
    <row r="306" spans="1:9" s="210" customFormat="1" ht="15">
      <c r="A306" s="201"/>
      <c r="B306" s="264"/>
      <c r="C306" s="265"/>
      <c r="D306" s="265"/>
      <c r="E306" s="265"/>
      <c r="F306" s="201"/>
      <c r="G306" s="266"/>
      <c r="H306" s="266"/>
      <c r="I306" s="267"/>
    </row>
    <row r="307" spans="1:9" s="210" customFormat="1" ht="15">
      <c r="A307" s="201"/>
      <c r="B307" s="264"/>
      <c r="C307" s="265"/>
      <c r="D307" s="265"/>
      <c r="E307" s="265"/>
      <c r="F307" s="201"/>
      <c r="G307" s="266"/>
      <c r="H307" s="266"/>
      <c r="I307" s="267"/>
    </row>
    <row r="308" spans="1:9" s="210" customFormat="1" ht="15">
      <c r="A308" s="201"/>
      <c r="B308" s="264"/>
      <c r="C308" s="265"/>
      <c r="D308" s="265"/>
      <c r="E308" s="265"/>
      <c r="F308" s="201"/>
      <c r="G308" s="266"/>
      <c r="H308" s="266"/>
      <c r="I308" s="267"/>
    </row>
    <row r="309" spans="1:9" s="210" customFormat="1" ht="15">
      <c r="A309" s="201"/>
      <c r="B309" s="264"/>
      <c r="C309" s="265"/>
      <c r="D309" s="265"/>
      <c r="E309" s="265"/>
      <c r="F309" s="201"/>
      <c r="G309" s="266"/>
      <c r="H309" s="266"/>
      <c r="I309" s="267"/>
    </row>
    <row r="310" spans="1:9" s="210" customFormat="1" ht="15">
      <c r="A310" s="201"/>
      <c r="B310" s="264"/>
      <c r="C310" s="265"/>
      <c r="D310" s="265"/>
      <c r="E310" s="265"/>
      <c r="F310" s="201"/>
      <c r="G310" s="266"/>
      <c r="H310" s="266"/>
      <c r="I310" s="267"/>
    </row>
    <row r="311" spans="1:9" s="210" customFormat="1" ht="15">
      <c r="A311" s="201"/>
      <c r="B311" s="264"/>
      <c r="C311" s="265"/>
      <c r="D311" s="265"/>
      <c r="E311" s="265"/>
      <c r="F311" s="201"/>
      <c r="G311" s="266"/>
      <c r="H311" s="266"/>
      <c r="I311" s="267"/>
    </row>
    <row r="312" spans="1:9" s="210" customFormat="1" ht="15">
      <c r="A312" s="201"/>
      <c r="B312" s="264"/>
      <c r="C312" s="265"/>
      <c r="D312" s="265"/>
      <c r="E312" s="265"/>
      <c r="F312" s="201"/>
      <c r="G312" s="266"/>
      <c r="H312" s="266"/>
      <c r="I312" s="267"/>
    </row>
    <row r="313" spans="1:9" s="210" customFormat="1" ht="15">
      <c r="A313" s="201"/>
      <c r="B313" s="264"/>
      <c r="C313" s="265"/>
      <c r="D313" s="265"/>
      <c r="E313" s="265"/>
      <c r="F313" s="201"/>
      <c r="G313" s="266"/>
      <c r="H313" s="266"/>
      <c r="I313" s="267"/>
    </row>
    <row r="314" spans="1:9" s="210" customFormat="1" ht="15">
      <c r="A314" s="201"/>
      <c r="B314" s="264"/>
      <c r="C314" s="265"/>
      <c r="D314" s="265"/>
      <c r="E314" s="265"/>
      <c r="F314" s="201"/>
      <c r="G314" s="266"/>
      <c r="H314" s="266"/>
      <c r="I314" s="267"/>
    </row>
    <row r="315" spans="1:9" s="210" customFormat="1" ht="15">
      <c r="A315" s="201"/>
      <c r="B315" s="264"/>
      <c r="C315" s="265"/>
      <c r="D315" s="265"/>
      <c r="E315" s="265"/>
      <c r="F315" s="201"/>
      <c r="G315" s="266"/>
      <c r="H315" s="266"/>
      <c r="I315" s="267"/>
    </row>
    <row r="316" spans="1:9" s="210" customFormat="1" ht="15">
      <c r="A316" s="201"/>
      <c r="B316" s="264"/>
      <c r="C316" s="265"/>
      <c r="D316" s="265"/>
      <c r="E316" s="265"/>
      <c r="F316" s="201"/>
      <c r="G316" s="266"/>
      <c r="H316" s="266"/>
      <c r="I316" s="267"/>
    </row>
    <row r="317" spans="1:9" s="210" customFormat="1" ht="15">
      <c r="A317" s="201"/>
      <c r="B317" s="264"/>
      <c r="C317" s="265"/>
      <c r="D317" s="265"/>
      <c r="E317" s="265"/>
      <c r="F317" s="201"/>
      <c r="G317" s="266"/>
      <c r="H317" s="266"/>
      <c r="I317" s="267"/>
    </row>
    <row r="318" spans="1:9" s="210" customFormat="1" ht="15">
      <c r="A318" s="201"/>
      <c r="B318" s="264"/>
      <c r="C318" s="265"/>
      <c r="D318" s="265"/>
      <c r="E318" s="265"/>
      <c r="F318" s="201"/>
      <c r="G318" s="266"/>
      <c r="H318" s="266"/>
      <c r="I318" s="267"/>
    </row>
    <row r="319" spans="1:9" s="210" customFormat="1" ht="15">
      <c r="A319" s="201"/>
      <c r="B319" s="264"/>
      <c r="C319" s="265"/>
      <c r="D319" s="265"/>
      <c r="E319" s="265"/>
      <c r="F319" s="201"/>
      <c r="G319" s="266"/>
      <c r="H319" s="266"/>
      <c r="I319" s="267"/>
    </row>
    <row r="320" spans="1:9" s="210" customFormat="1" ht="15">
      <c r="A320" s="201"/>
      <c r="B320" s="264"/>
      <c r="C320" s="265"/>
      <c r="D320" s="265"/>
      <c r="E320" s="265"/>
      <c r="F320" s="201"/>
      <c r="G320" s="266"/>
      <c r="H320" s="266"/>
      <c r="I320" s="267"/>
    </row>
    <row r="321" spans="1:9" s="210" customFormat="1" ht="15">
      <c r="A321" s="201"/>
      <c r="B321" s="264"/>
      <c r="C321" s="265"/>
      <c r="D321" s="265"/>
      <c r="E321" s="265"/>
      <c r="F321" s="201"/>
      <c r="G321" s="266"/>
      <c r="H321" s="266"/>
      <c r="I321" s="267"/>
    </row>
    <row r="322" spans="1:9" s="210" customFormat="1" ht="15">
      <c r="A322" s="201"/>
      <c r="B322" s="264"/>
      <c r="C322" s="265"/>
      <c r="D322" s="265"/>
      <c r="E322" s="265"/>
      <c r="F322" s="201"/>
      <c r="G322" s="266"/>
      <c r="H322" s="266"/>
      <c r="I322" s="267"/>
    </row>
    <row r="323" spans="1:9" s="210" customFormat="1" ht="15">
      <c r="A323" s="201"/>
      <c r="B323" s="264"/>
      <c r="C323" s="265"/>
      <c r="D323" s="265"/>
      <c r="E323" s="265"/>
      <c r="F323" s="201"/>
      <c r="G323" s="266"/>
      <c r="H323" s="266"/>
      <c r="I323" s="267"/>
    </row>
    <row r="324" spans="1:9" s="210" customFormat="1" ht="15">
      <c r="A324" s="201"/>
      <c r="B324" s="264"/>
      <c r="C324" s="265"/>
      <c r="D324" s="265"/>
      <c r="E324" s="265"/>
      <c r="F324" s="201"/>
      <c r="G324" s="266"/>
      <c r="H324" s="266"/>
      <c r="I324" s="267"/>
    </row>
    <row r="325" spans="1:9" s="210" customFormat="1" ht="15">
      <c r="A325" s="201"/>
      <c r="B325" s="264"/>
      <c r="C325" s="265"/>
      <c r="D325" s="265"/>
      <c r="E325" s="265"/>
      <c r="F325" s="201"/>
      <c r="G325" s="266"/>
      <c r="H325" s="266"/>
      <c r="I325" s="267"/>
    </row>
    <row r="326" spans="1:9" s="210" customFormat="1" ht="15">
      <c r="A326" s="201"/>
      <c r="B326" s="264"/>
      <c r="C326" s="265"/>
      <c r="D326" s="265"/>
      <c r="E326" s="265"/>
      <c r="F326" s="201"/>
      <c r="G326" s="266"/>
      <c r="H326" s="266"/>
      <c r="I326" s="267"/>
    </row>
    <row r="327" spans="1:9" s="210" customFormat="1" ht="15">
      <c r="A327" s="201"/>
      <c r="B327" s="264"/>
      <c r="C327" s="265"/>
      <c r="D327" s="265"/>
      <c r="E327" s="265"/>
      <c r="F327" s="201"/>
      <c r="G327" s="266"/>
      <c r="H327" s="266"/>
      <c r="I327" s="267"/>
    </row>
    <row r="328" spans="1:9" s="210" customFormat="1" ht="15">
      <c r="A328" s="201"/>
      <c r="B328" s="264"/>
      <c r="C328" s="265"/>
      <c r="D328" s="265"/>
      <c r="E328" s="265"/>
      <c r="F328" s="201"/>
      <c r="G328" s="266"/>
      <c r="H328" s="266"/>
      <c r="I328" s="267"/>
    </row>
    <row r="329" spans="1:9" s="210" customFormat="1" ht="15">
      <c r="A329" s="201"/>
      <c r="B329" s="264"/>
      <c r="C329" s="265"/>
      <c r="D329" s="265"/>
      <c r="E329" s="265"/>
      <c r="F329" s="201"/>
      <c r="G329" s="266"/>
      <c r="H329" s="266"/>
      <c r="I329" s="267"/>
    </row>
    <row r="330" spans="1:9" s="210" customFormat="1" ht="15">
      <c r="A330" s="201"/>
      <c r="B330" s="264"/>
      <c r="C330" s="265"/>
      <c r="D330" s="265"/>
      <c r="E330" s="265"/>
      <c r="F330" s="201"/>
      <c r="G330" s="266"/>
      <c r="H330" s="266"/>
      <c r="I330" s="267"/>
    </row>
    <row r="331" spans="1:9" s="210" customFormat="1" ht="15">
      <c r="A331" s="201"/>
      <c r="B331" s="264"/>
      <c r="C331" s="265"/>
      <c r="D331" s="265"/>
      <c r="E331" s="265"/>
      <c r="F331" s="201"/>
      <c r="G331" s="266"/>
      <c r="H331" s="266"/>
      <c r="I331" s="267"/>
    </row>
    <row r="332" spans="1:9" s="210" customFormat="1" ht="15">
      <c r="A332" s="201"/>
      <c r="B332" s="264"/>
      <c r="C332" s="265"/>
      <c r="D332" s="265"/>
      <c r="E332" s="265"/>
      <c r="F332" s="201"/>
      <c r="G332" s="266"/>
      <c r="H332" s="266"/>
      <c r="I332" s="267"/>
    </row>
    <row r="333" spans="1:9" s="210" customFormat="1" ht="15">
      <c r="A333" s="201"/>
      <c r="B333" s="264"/>
      <c r="C333" s="265"/>
      <c r="D333" s="265"/>
      <c r="E333" s="265"/>
      <c r="F333" s="201"/>
      <c r="G333" s="266"/>
      <c r="H333" s="266"/>
      <c r="I333" s="267"/>
    </row>
    <row r="334" spans="1:9" s="210" customFormat="1" ht="15">
      <c r="A334" s="201"/>
      <c r="B334" s="264"/>
      <c r="C334" s="265"/>
      <c r="D334" s="265"/>
      <c r="E334" s="265"/>
      <c r="F334" s="201"/>
      <c r="G334" s="266"/>
      <c r="H334" s="266"/>
      <c r="I334" s="267"/>
    </row>
    <row r="335" spans="1:9" s="210" customFormat="1" ht="15">
      <c r="A335" s="201"/>
      <c r="B335" s="264"/>
      <c r="C335" s="265"/>
      <c r="D335" s="265"/>
      <c r="E335" s="265"/>
      <c r="F335" s="201"/>
      <c r="G335" s="266"/>
      <c r="H335" s="266"/>
      <c r="I335" s="267"/>
    </row>
    <row r="336" spans="1:9" s="210" customFormat="1" ht="15">
      <c r="A336" s="201"/>
      <c r="B336" s="264"/>
      <c r="C336" s="265"/>
      <c r="D336" s="265"/>
      <c r="E336" s="265"/>
      <c r="F336" s="201"/>
      <c r="G336" s="266"/>
      <c r="H336" s="266"/>
      <c r="I336" s="267"/>
    </row>
    <row r="337" spans="1:9" s="210" customFormat="1" ht="15">
      <c r="A337" s="201"/>
      <c r="B337" s="264"/>
      <c r="C337" s="265"/>
      <c r="D337" s="265"/>
      <c r="E337" s="265"/>
      <c r="F337" s="201"/>
      <c r="G337" s="266"/>
      <c r="H337" s="266"/>
      <c r="I337" s="267"/>
    </row>
    <row r="338" spans="1:9" s="210" customFormat="1" ht="15">
      <c r="A338" s="201"/>
      <c r="B338" s="264"/>
      <c r="C338" s="265"/>
      <c r="D338" s="265"/>
      <c r="E338" s="265"/>
      <c r="F338" s="201"/>
      <c r="G338" s="266"/>
      <c r="H338" s="266"/>
      <c r="I338" s="267"/>
    </row>
    <row r="339" spans="1:9" s="210" customFormat="1" ht="15">
      <c r="A339" s="201"/>
      <c r="B339" s="264"/>
      <c r="C339" s="265"/>
      <c r="D339" s="265"/>
      <c r="E339" s="265"/>
      <c r="F339" s="201"/>
      <c r="G339" s="266"/>
      <c r="H339" s="266"/>
      <c r="I339" s="267"/>
    </row>
    <row r="340" spans="1:9" s="210" customFormat="1" ht="15">
      <c r="A340" s="201"/>
      <c r="B340" s="264"/>
      <c r="C340" s="265"/>
      <c r="D340" s="265"/>
      <c r="E340" s="265"/>
      <c r="F340" s="201"/>
      <c r="G340" s="266"/>
      <c r="H340" s="266"/>
      <c r="I340" s="267"/>
    </row>
    <row r="341" spans="1:9" s="210" customFormat="1" ht="15">
      <c r="A341" s="201"/>
      <c r="B341" s="264"/>
      <c r="C341" s="265"/>
      <c r="D341" s="265"/>
      <c r="E341" s="265"/>
      <c r="F341" s="201"/>
      <c r="G341" s="266"/>
      <c r="H341" s="266"/>
      <c r="I341" s="267"/>
    </row>
    <row r="342" spans="1:9" s="210" customFormat="1" ht="15">
      <c r="A342" s="201"/>
      <c r="B342" s="264"/>
      <c r="C342" s="265"/>
      <c r="D342" s="265"/>
      <c r="E342" s="265"/>
      <c r="F342" s="201"/>
      <c r="G342" s="266"/>
      <c r="H342" s="266"/>
      <c r="I342" s="267"/>
    </row>
    <row r="343" spans="1:9" s="210" customFormat="1" ht="15">
      <c r="A343" s="201"/>
      <c r="B343" s="264"/>
      <c r="C343" s="265"/>
      <c r="D343" s="265"/>
      <c r="E343" s="265"/>
      <c r="F343" s="201"/>
      <c r="G343" s="266"/>
      <c r="H343" s="266"/>
      <c r="I343" s="267"/>
    </row>
    <row r="344" spans="1:9" s="210" customFormat="1" ht="15">
      <c r="A344" s="201"/>
      <c r="B344" s="264"/>
      <c r="C344" s="265"/>
      <c r="D344" s="265"/>
      <c r="E344" s="265"/>
      <c r="F344" s="201"/>
      <c r="G344" s="266"/>
      <c r="H344" s="266"/>
      <c r="I344" s="267"/>
    </row>
    <row r="345" spans="1:9" s="210" customFormat="1" ht="15">
      <c r="A345" s="201"/>
      <c r="B345" s="264"/>
      <c r="C345" s="265"/>
      <c r="D345" s="265"/>
      <c r="E345" s="265"/>
      <c r="F345" s="201"/>
      <c r="G345" s="266"/>
      <c r="H345" s="266"/>
      <c r="I345" s="267"/>
    </row>
    <row r="346" spans="1:9" s="210" customFormat="1" ht="15">
      <c r="A346" s="201"/>
      <c r="B346" s="264"/>
      <c r="C346" s="265"/>
      <c r="D346" s="265"/>
      <c r="E346" s="265"/>
      <c r="F346" s="201"/>
      <c r="G346" s="266"/>
      <c r="H346" s="266"/>
      <c r="I346" s="267"/>
    </row>
    <row r="347" spans="1:9" s="210" customFormat="1" ht="15">
      <c r="A347" s="201"/>
      <c r="B347" s="264"/>
      <c r="C347" s="265"/>
      <c r="D347" s="265"/>
      <c r="E347" s="265"/>
      <c r="F347" s="201"/>
      <c r="G347" s="266"/>
      <c r="H347" s="266"/>
      <c r="I347" s="267"/>
    </row>
    <row r="348" spans="1:9" s="210" customFormat="1" ht="15">
      <c r="A348" s="201"/>
      <c r="B348" s="264"/>
      <c r="C348" s="265"/>
      <c r="D348" s="265"/>
      <c r="E348" s="265"/>
      <c r="F348" s="201"/>
      <c r="G348" s="266"/>
      <c r="H348" s="266"/>
      <c r="I348" s="267"/>
    </row>
    <row r="349" spans="1:9" s="210" customFormat="1" ht="15">
      <c r="A349" s="201"/>
      <c r="B349" s="264"/>
      <c r="C349" s="265"/>
      <c r="D349" s="265"/>
      <c r="E349" s="265"/>
      <c r="F349" s="201"/>
      <c r="G349" s="266"/>
      <c r="H349" s="266"/>
      <c r="I349" s="267"/>
    </row>
    <row r="350" spans="1:9" s="210" customFormat="1" ht="15">
      <c r="A350" s="201"/>
      <c r="B350" s="264"/>
      <c r="C350" s="265"/>
      <c r="D350" s="265"/>
      <c r="E350" s="265"/>
      <c r="F350" s="201"/>
      <c r="G350" s="266"/>
      <c r="H350" s="266"/>
      <c r="I350" s="267"/>
    </row>
    <row r="351" spans="1:9" s="210" customFormat="1" ht="15">
      <c r="A351" s="201"/>
      <c r="B351" s="264"/>
      <c r="C351" s="265"/>
      <c r="D351" s="265"/>
      <c r="E351" s="265"/>
      <c r="F351" s="201"/>
      <c r="G351" s="266"/>
      <c r="H351" s="266"/>
      <c r="I351" s="267"/>
    </row>
    <row r="352" spans="1:9" s="210" customFormat="1" ht="15">
      <c r="A352" s="201"/>
      <c r="B352" s="264"/>
      <c r="C352" s="265"/>
      <c r="D352" s="265"/>
      <c r="E352" s="265"/>
      <c r="F352" s="201"/>
      <c r="G352" s="266"/>
      <c r="H352" s="266"/>
      <c r="I352" s="267"/>
    </row>
    <row r="353" spans="1:9" s="210" customFormat="1" ht="15">
      <c r="A353" s="201"/>
      <c r="B353" s="264"/>
      <c r="C353" s="265"/>
      <c r="D353" s="265"/>
      <c r="E353" s="265"/>
      <c r="F353" s="201"/>
      <c r="G353" s="266"/>
      <c r="H353" s="266"/>
      <c r="I353" s="267"/>
    </row>
    <row r="354" spans="1:9" s="210" customFormat="1" ht="15">
      <c r="A354" s="201"/>
      <c r="B354" s="264"/>
      <c r="C354" s="265"/>
      <c r="D354" s="265"/>
      <c r="E354" s="265"/>
      <c r="F354" s="201"/>
      <c r="G354" s="266"/>
      <c r="H354" s="266"/>
      <c r="I354" s="267"/>
    </row>
    <row r="355" spans="1:9" s="210" customFormat="1" ht="15">
      <c r="A355" s="201"/>
      <c r="B355" s="264"/>
      <c r="C355" s="265"/>
      <c r="D355" s="265"/>
      <c r="E355" s="265"/>
      <c r="F355" s="201"/>
      <c r="G355" s="266"/>
      <c r="H355" s="266"/>
      <c r="I355" s="267"/>
    </row>
    <row r="356" spans="1:9" s="210" customFormat="1" ht="15">
      <c r="A356" s="201"/>
      <c r="B356" s="264"/>
      <c r="C356" s="265"/>
      <c r="D356" s="265"/>
      <c r="E356" s="265"/>
      <c r="F356" s="201"/>
      <c r="G356" s="266"/>
      <c r="H356" s="266"/>
      <c r="I356" s="267"/>
    </row>
    <row r="357" spans="1:9" s="210" customFormat="1" ht="15">
      <c r="A357" s="201"/>
      <c r="B357" s="264"/>
      <c r="C357" s="265"/>
      <c r="D357" s="265"/>
      <c r="E357" s="265"/>
      <c r="F357" s="201"/>
      <c r="G357" s="266"/>
      <c r="H357" s="266"/>
      <c r="I357" s="267"/>
    </row>
    <row r="358" spans="1:9" s="210" customFormat="1" ht="15">
      <c r="A358" s="201"/>
      <c r="B358" s="264"/>
      <c r="C358" s="265"/>
      <c r="D358" s="265"/>
      <c r="E358" s="265"/>
      <c r="F358" s="201"/>
      <c r="G358" s="266"/>
      <c r="H358" s="266"/>
      <c r="I358" s="267"/>
    </row>
    <row r="359" spans="1:9" s="210" customFormat="1" ht="15">
      <c r="A359" s="201"/>
      <c r="B359" s="264"/>
      <c r="C359" s="265"/>
      <c r="D359" s="265"/>
      <c r="E359" s="265"/>
      <c r="F359" s="201"/>
      <c r="G359" s="266"/>
      <c r="H359" s="266"/>
      <c r="I359" s="267"/>
    </row>
    <row r="360" spans="1:9" s="210" customFormat="1" ht="15">
      <c r="A360" s="201"/>
      <c r="B360" s="264"/>
      <c r="C360" s="265"/>
      <c r="D360" s="265"/>
      <c r="E360" s="265"/>
      <c r="F360" s="201"/>
      <c r="G360" s="266"/>
      <c r="H360" s="266"/>
      <c r="I360" s="267"/>
    </row>
    <row r="361" spans="1:9" s="210" customFormat="1" ht="15">
      <c r="A361" s="201"/>
      <c r="B361" s="264"/>
      <c r="C361" s="265"/>
      <c r="D361" s="265"/>
      <c r="E361" s="265"/>
      <c r="F361" s="201"/>
      <c r="G361" s="266"/>
      <c r="H361" s="266"/>
      <c r="I361" s="267"/>
    </row>
    <row r="362" spans="1:9" s="210" customFormat="1" ht="15">
      <c r="A362" s="201"/>
      <c r="B362" s="264"/>
      <c r="C362" s="265"/>
      <c r="D362" s="265"/>
      <c r="E362" s="265"/>
      <c r="F362" s="201"/>
      <c r="G362" s="266"/>
      <c r="H362" s="266"/>
      <c r="I362" s="267"/>
    </row>
    <row r="363" spans="1:9" s="210" customFormat="1" ht="15">
      <c r="A363" s="201"/>
      <c r="B363" s="264"/>
      <c r="C363" s="265"/>
      <c r="D363" s="265"/>
      <c r="E363" s="265"/>
      <c r="F363" s="201"/>
      <c r="G363" s="266"/>
      <c r="H363" s="266"/>
      <c r="I363" s="267"/>
    </row>
    <row r="364" spans="1:9" s="210" customFormat="1" ht="15">
      <c r="A364" s="201"/>
      <c r="B364" s="264"/>
      <c r="C364" s="265"/>
      <c r="D364" s="265"/>
      <c r="E364" s="265"/>
      <c r="F364" s="201"/>
      <c r="G364" s="266"/>
      <c r="H364" s="266"/>
      <c r="I364" s="267"/>
    </row>
    <row r="365" spans="1:9" s="210" customFormat="1" ht="15">
      <c r="A365" s="201"/>
      <c r="B365" s="264"/>
      <c r="C365" s="265"/>
      <c r="D365" s="265"/>
      <c r="E365" s="265"/>
      <c r="F365" s="201"/>
      <c r="G365" s="266"/>
      <c r="H365" s="266"/>
      <c r="I365" s="267"/>
    </row>
    <row r="366" spans="1:9" s="210" customFormat="1" ht="15">
      <c r="A366" s="201"/>
      <c r="B366" s="264"/>
      <c r="C366" s="265"/>
      <c r="D366" s="265"/>
      <c r="E366" s="265"/>
      <c r="F366" s="201"/>
      <c r="G366" s="266"/>
      <c r="H366" s="266"/>
      <c r="I366" s="267"/>
    </row>
    <row r="367" spans="1:9" s="210" customFormat="1" ht="15">
      <c r="A367" s="201"/>
      <c r="B367" s="264"/>
      <c r="C367" s="265"/>
      <c r="D367" s="265"/>
      <c r="E367" s="265"/>
      <c r="F367" s="201"/>
      <c r="G367" s="266"/>
      <c r="H367" s="266"/>
      <c r="I367" s="267"/>
    </row>
    <row r="368" spans="1:9" s="210" customFormat="1" ht="15">
      <c r="A368" s="201"/>
      <c r="B368" s="264"/>
      <c r="C368" s="265"/>
      <c r="D368" s="265"/>
      <c r="E368" s="265"/>
      <c r="F368" s="201"/>
      <c r="G368" s="266"/>
      <c r="H368" s="266"/>
      <c r="I368" s="267"/>
    </row>
    <row r="369" spans="1:9" s="210" customFormat="1" ht="15">
      <c r="A369" s="201"/>
      <c r="B369" s="264"/>
      <c r="C369" s="265"/>
      <c r="D369" s="265"/>
      <c r="E369" s="265"/>
      <c r="F369" s="201"/>
      <c r="G369" s="266"/>
      <c r="H369" s="266"/>
      <c r="I369" s="267"/>
    </row>
    <row r="370" spans="1:9" s="210" customFormat="1" ht="15">
      <c r="A370" s="201"/>
      <c r="B370" s="264"/>
      <c r="C370" s="265"/>
      <c r="D370" s="265"/>
      <c r="E370" s="265"/>
      <c r="F370" s="201"/>
      <c r="G370" s="266"/>
      <c r="H370" s="266"/>
      <c r="I370" s="267"/>
    </row>
    <row r="371" spans="1:9" s="210" customFormat="1" ht="15">
      <c r="A371" s="201"/>
      <c r="B371" s="264"/>
      <c r="C371" s="265"/>
      <c r="D371" s="265"/>
      <c r="E371" s="265"/>
      <c r="F371" s="201"/>
      <c r="G371" s="266"/>
      <c r="H371" s="266"/>
      <c r="I371" s="267"/>
    </row>
    <row r="372" spans="1:9" s="210" customFormat="1" ht="15">
      <c r="A372" s="201"/>
      <c r="B372" s="264"/>
      <c r="C372" s="265"/>
      <c r="D372" s="265"/>
      <c r="E372" s="265"/>
      <c r="F372" s="201"/>
      <c r="G372" s="266"/>
      <c r="H372" s="266"/>
      <c r="I372" s="267"/>
    </row>
    <row r="373" spans="1:9" s="210" customFormat="1" ht="15">
      <c r="A373" s="201"/>
      <c r="B373" s="264"/>
      <c r="C373" s="265"/>
      <c r="D373" s="265"/>
      <c r="E373" s="265"/>
      <c r="F373" s="201"/>
      <c r="G373" s="266"/>
      <c r="H373" s="266"/>
      <c r="I373" s="267"/>
    </row>
    <row r="374" spans="1:9" s="210" customFormat="1" ht="15">
      <c r="A374" s="201"/>
      <c r="B374" s="264"/>
      <c r="C374" s="265"/>
      <c r="D374" s="265"/>
      <c r="E374" s="265"/>
      <c r="F374" s="201"/>
      <c r="G374" s="266"/>
      <c r="H374" s="266"/>
      <c r="I374" s="267"/>
    </row>
    <row r="375" spans="1:9" s="210" customFormat="1" ht="15">
      <c r="A375" s="201"/>
      <c r="B375" s="264"/>
      <c r="C375" s="265"/>
      <c r="D375" s="265"/>
      <c r="E375" s="265"/>
      <c r="F375" s="201"/>
      <c r="G375" s="266"/>
      <c r="H375" s="266"/>
      <c r="I375" s="267"/>
    </row>
    <row r="376" spans="1:9" s="210" customFormat="1" ht="15">
      <c r="A376" s="201"/>
      <c r="B376" s="264"/>
      <c r="C376" s="265"/>
      <c r="D376" s="265"/>
      <c r="E376" s="265"/>
      <c r="F376" s="201"/>
      <c r="G376" s="266"/>
      <c r="H376" s="266"/>
      <c r="I376" s="267"/>
    </row>
    <row r="377" spans="1:9" s="210" customFormat="1" ht="15">
      <c r="A377" s="201"/>
      <c r="B377" s="264"/>
      <c r="C377" s="265"/>
      <c r="D377" s="265"/>
      <c r="E377" s="265"/>
      <c r="F377" s="201"/>
      <c r="G377" s="266"/>
      <c r="H377" s="266"/>
      <c r="I377" s="267"/>
    </row>
    <row r="378" spans="1:9" s="210" customFormat="1" ht="15">
      <c r="A378" s="201"/>
      <c r="B378" s="264"/>
      <c r="C378" s="265"/>
      <c r="D378" s="265"/>
      <c r="E378" s="265"/>
      <c r="F378" s="201"/>
      <c r="G378" s="266"/>
      <c r="H378" s="266"/>
      <c r="I378" s="267"/>
    </row>
    <row r="379" spans="1:9" s="210" customFormat="1" ht="15">
      <c r="A379" s="201"/>
      <c r="B379" s="264"/>
      <c r="C379" s="265"/>
      <c r="D379" s="265"/>
      <c r="E379" s="265"/>
      <c r="F379" s="201"/>
      <c r="G379" s="266"/>
      <c r="H379" s="266"/>
      <c r="I379" s="267"/>
    </row>
    <row r="380" spans="1:9" s="210" customFormat="1" ht="15">
      <c r="A380" s="201"/>
      <c r="B380" s="264"/>
      <c r="C380" s="265"/>
      <c r="D380" s="265"/>
      <c r="E380" s="265"/>
      <c r="F380" s="201"/>
      <c r="G380" s="266"/>
      <c r="H380" s="266"/>
      <c r="I380" s="267"/>
    </row>
    <row r="381" spans="1:9" s="210" customFormat="1" ht="15">
      <c r="A381" s="201"/>
      <c r="B381" s="264"/>
      <c r="C381" s="265"/>
      <c r="D381" s="265"/>
      <c r="E381" s="265"/>
      <c r="F381" s="201"/>
      <c r="G381" s="266"/>
      <c r="H381" s="266"/>
      <c r="I381" s="267"/>
    </row>
    <row r="382" spans="1:9" s="210" customFormat="1" ht="15">
      <c r="A382" s="201"/>
      <c r="B382" s="264"/>
      <c r="C382" s="265"/>
      <c r="D382" s="265"/>
      <c r="E382" s="265"/>
      <c r="F382" s="201"/>
      <c r="G382" s="266"/>
      <c r="H382" s="266"/>
      <c r="I382" s="267"/>
    </row>
    <row r="383" spans="1:9" s="210" customFormat="1" ht="15">
      <c r="A383" s="201"/>
      <c r="B383" s="264"/>
      <c r="C383" s="265"/>
      <c r="D383" s="265"/>
      <c r="E383" s="265"/>
      <c r="F383" s="201"/>
      <c r="G383" s="266"/>
      <c r="H383" s="266"/>
      <c r="I383" s="267"/>
    </row>
    <row r="384" spans="1:9" s="210" customFormat="1" ht="15">
      <c r="A384" s="201"/>
      <c r="B384" s="264"/>
      <c r="C384" s="265"/>
      <c r="D384" s="265"/>
      <c r="E384" s="265"/>
      <c r="F384" s="201"/>
      <c r="G384" s="266"/>
      <c r="H384" s="266"/>
      <c r="I384" s="267"/>
    </row>
    <row r="385" spans="1:9" s="210" customFormat="1" ht="15">
      <c r="A385" s="201"/>
      <c r="B385" s="264"/>
      <c r="C385" s="265"/>
      <c r="D385" s="265"/>
      <c r="E385" s="265"/>
      <c r="F385" s="201"/>
      <c r="G385" s="266"/>
      <c r="H385" s="266"/>
      <c r="I385" s="267"/>
    </row>
    <row r="386" spans="1:9" s="210" customFormat="1" ht="15">
      <c r="A386" s="201"/>
      <c r="B386" s="264"/>
      <c r="C386" s="265"/>
      <c r="D386" s="265"/>
      <c r="E386" s="265"/>
      <c r="F386" s="201"/>
      <c r="G386" s="266"/>
      <c r="H386" s="266"/>
      <c r="I386" s="267"/>
    </row>
    <row r="387" spans="1:9" s="210" customFormat="1" ht="15">
      <c r="A387" s="201"/>
      <c r="B387" s="264"/>
      <c r="C387" s="265"/>
      <c r="D387" s="265"/>
      <c r="E387" s="265"/>
      <c r="F387" s="201"/>
      <c r="G387" s="266"/>
      <c r="H387" s="266"/>
      <c r="I387" s="267"/>
    </row>
    <row r="388" spans="1:9" s="210" customFormat="1" ht="15">
      <c r="A388" s="201"/>
      <c r="B388" s="264"/>
      <c r="C388" s="265"/>
      <c r="D388" s="265"/>
      <c r="E388" s="265"/>
      <c r="F388" s="201"/>
      <c r="G388" s="266"/>
      <c r="H388" s="266"/>
      <c r="I388" s="267"/>
    </row>
    <row r="389" spans="1:9" s="210" customFormat="1" ht="15">
      <c r="A389" s="201"/>
      <c r="B389" s="264"/>
      <c r="C389" s="265"/>
      <c r="D389" s="265"/>
      <c r="E389" s="265"/>
      <c r="F389" s="201"/>
      <c r="G389" s="266"/>
      <c r="H389" s="266"/>
      <c r="I389" s="267"/>
    </row>
    <row r="390" spans="1:9" s="210" customFormat="1" ht="15">
      <c r="A390" s="201"/>
      <c r="B390" s="264"/>
      <c r="C390" s="265"/>
      <c r="D390" s="265"/>
      <c r="E390" s="265"/>
      <c r="F390" s="201"/>
      <c r="G390" s="266"/>
      <c r="H390" s="266"/>
      <c r="I390" s="267"/>
    </row>
    <row r="391" spans="1:9" s="210" customFormat="1" ht="15">
      <c r="A391" s="201"/>
      <c r="B391" s="264"/>
      <c r="C391" s="265"/>
      <c r="D391" s="265"/>
      <c r="E391" s="265"/>
      <c r="F391" s="201"/>
      <c r="G391" s="266"/>
      <c r="H391" s="266"/>
      <c r="I391" s="267"/>
    </row>
    <row r="392" spans="1:9" s="210" customFormat="1" ht="15">
      <c r="A392" s="201"/>
      <c r="B392" s="264"/>
      <c r="C392" s="265"/>
      <c r="D392" s="265"/>
      <c r="E392" s="265"/>
      <c r="F392" s="201"/>
      <c r="G392" s="266"/>
      <c r="H392" s="266"/>
      <c r="I392" s="267"/>
    </row>
    <row r="393" spans="1:9" s="210" customFormat="1" ht="15">
      <c r="A393" s="201"/>
      <c r="B393" s="264"/>
      <c r="C393" s="265"/>
      <c r="D393" s="265"/>
      <c r="E393" s="265"/>
      <c r="F393" s="201"/>
      <c r="G393" s="266"/>
      <c r="H393" s="266"/>
      <c r="I393" s="267"/>
    </row>
    <row r="394" spans="1:9" s="210" customFormat="1" ht="15">
      <c r="A394" s="201"/>
      <c r="B394" s="264"/>
      <c r="C394" s="265"/>
      <c r="D394" s="265"/>
      <c r="E394" s="265"/>
      <c r="F394" s="201"/>
      <c r="G394" s="266"/>
      <c r="H394" s="266"/>
      <c r="I394" s="267"/>
    </row>
    <row r="395" spans="1:9" s="210" customFormat="1" ht="15">
      <c r="A395" s="201"/>
      <c r="B395" s="264"/>
      <c r="C395" s="265"/>
      <c r="D395" s="265"/>
      <c r="E395" s="265"/>
      <c r="F395" s="201"/>
      <c r="G395" s="266"/>
      <c r="H395" s="266"/>
      <c r="I395" s="267"/>
    </row>
    <row r="396" spans="1:9" s="210" customFormat="1" ht="15">
      <c r="A396" s="201"/>
      <c r="B396" s="264"/>
      <c r="C396" s="265"/>
      <c r="D396" s="265"/>
      <c r="E396" s="265"/>
      <c r="F396" s="201"/>
      <c r="G396" s="266"/>
      <c r="H396" s="266"/>
      <c r="I396" s="267"/>
    </row>
    <row r="397" spans="1:9" s="210" customFormat="1" ht="15">
      <c r="A397" s="201"/>
      <c r="B397" s="264"/>
      <c r="C397" s="265"/>
      <c r="D397" s="265"/>
      <c r="E397" s="265"/>
      <c r="F397" s="201"/>
      <c r="G397" s="266"/>
      <c r="H397" s="266"/>
      <c r="I397" s="267"/>
    </row>
    <row r="398" spans="1:9" s="210" customFormat="1" ht="15">
      <c r="A398" s="201"/>
      <c r="B398" s="264"/>
      <c r="C398" s="265"/>
      <c r="D398" s="265"/>
      <c r="E398" s="265"/>
      <c r="F398" s="201"/>
      <c r="G398" s="266"/>
      <c r="H398" s="266"/>
      <c r="I398" s="267"/>
    </row>
    <row r="399" spans="1:9" s="210" customFormat="1" ht="15">
      <c r="A399" s="201"/>
      <c r="B399" s="264"/>
      <c r="C399" s="265"/>
      <c r="D399" s="265"/>
      <c r="E399" s="265"/>
      <c r="F399" s="201"/>
      <c r="G399" s="266"/>
      <c r="H399" s="266"/>
      <c r="I399" s="267"/>
    </row>
    <row r="400" spans="1:9" s="210" customFormat="1" ht="15">
      <c r="A400" s="201"/>
      <c r="B400" s="264"/>
      <c r="C400" s="265"/>
      <c r="D400" s="265"/>
      <c r="E400" s="265"/>
      <c r="F400" s="201"/>
      <c r="G400" s="266"/>
      <c r="H400" s="266"/>
      <c r="I400" s="267"/>
    </row>
    <row r="401" spans="1:9" s="210" customFormat="1" ht="15">
      <c r="A401" s="201"/>
      <c r="B401" s="264"/>
      <c r="C401" s="265"/>
      <c r="D401" s="265"/>
      <c r="E401" s="265"/>
      <c r="F401" s="201"/>
      <c r="G401" s="266"/>
      <c r="H401" s="266"/>
      <c r="I401" s="267"/>
    </row>
    <row r="402" spans="1:9" s="210" customFormat="1" ht="15">
      <c r="A402" s="201"/>
      <c r="B402" s="264"/>
      <c r="C402" s="265"/>
      <c r="D402" s="265"/>
      <c r="E402" s="265"/>
      <c r="F402" s="201"/>
      <c r="G402" s="266"/>
      <c r="H402" s="266"/>
      <c r="I402" s="267"/>
    </row>
    <row r="403" spans="1:9" s="210" customFormat="1" ht="15">
      <c r="A403" s="201"/>
      <c r="B403" s="264"/>
      <c r="C403" s="265"/>
      <c r="D403" s="265"/>
      <c r="E403" s="265"/>
      <c r="F403" s="201"/>
      <c r="G403" s="266"/>
      <c r="H403" s="266"/>
      <c r="I403" s="267"/>
    </row>
    <row r="404" spans="1:9" s="210" customFormat="1" ht="15">
      <c r="A404" s="201"/>
      <c r="B404" s="264"/>
      <c r="C404" s="265"/>
      <c r="D404" s="265"/>
      <c r="E404" s="265"/>
      <c r="F404" s="201"/>
      <c r="G404" s="266"/>
      <c r="H404" s="266"/>
      <c r="I404" s="267"/>
    </row>
    <row r="405" spans="1:9" s="210" customFormat="1" ht="15">
      <c r="A405" s="201"/>
      <c r="B405" s="264"/>
      <c r="C405" s="265"/>
      <c r="D405" s="265"/>
      <c r="E405" s="265"/>
      <c r="F405" s="201"/>
      <c r="G405" s="266"/>
      <c r="H405" s="266"/>
      <c r="I405" s="267"/>
    </row>
    <row r="406" spans="1:9" s="210" customFormat="1" ht="15">
      <c r="A406" s="201"/>
      <c r="B406" s="264"/>
      <c r="C406" s="265"/>
      <c r="D406" s="265"/>
      <c r="E406" s="265"/>
      <c r="F406" s="201"/>
      <c r="G406" s="266"/>
      <c r="H406" s="266"/>
      <c r="I406" s="267"/>
    </row>
    <row r="407" spans="1:9" s="210" customFormat="1" ht="15">
      <c r="A407" s="201"/>
      <c r="B407" s="264"/>
      <c r="C407" s="265"/>
      <c r="D407" s="265"/>
      <c r="E407" s="265"/>
      <c r="F407" s="201"/>
      <c r="G407" s="266"/>
      <c r="H407" s="266"/>
      <c r="I407" s="267"/>
    </row>
    <row r="408" spans="1:9" s="210" customFormat="1" ht="15">
      <c r="A408" s="201"/>
      <c r="B408" s="264"/>
      <c r="C408" s="265"/>
      <c r="D408" s="265"/>
      <c r="E408" s="265"/>
      <c r="F408" s="201"/>
      <c r="G408" s="266"/>
      <c r="H408" s="266"/>
      <c r="I408" s="267"/>
    </row>
    <row r="409" spans="1:9" s="210" customFormat="1" ht="15">
      <c r="A409" s="201"/>
      <c r="B409" s="264"/>
      <c r="C409" s="265"/>
      <c r="D409" s="265"/>
      <c r="E409" s="265"/>
      <c r="F409" s="201"/>
      <c r="G409" s="266"/>
      <c r="H409" s="266"/>
      <c r="I409" s="267"/>
    </row>
    <row r="410" spans="1:9" s="210" customFormat="1" ht="15">
      <c r="A410" s="201"/>
      <c r="B410" s="264"/>
      <c r="C410" s="265"/>
      <c r="D410" s="265"/>
      <c r="E410" s="265"/>
      <c r="F410" s="201"/>
      <c r="G410" s="266"/>
      <c r="H410" s="266"/>
      <c r="I410" s="267"/>
    </row>
    <row r="411" spans="1:9" s="210" customFormat="1" ht="15">
      <c r="A411" s="201"/>
      <c r="B411" s="264"/>
      <c r="C411" s="265"/>
      <c r="D411" s="265"/>
      <c r="E411" s="265"/>
      <c r="F411" s="201"/>
      <c r="G411" s="266"/>
      <c r="H411" s="266"/>
      <c r="I411" s="267"/>
    </row>
    <row r="412" spans="1:9" s="210" customFormat="1" ht="15">
      <c r="A412" s="201"/>
      <c r="B412" s="264"/>
      <c r="C412" s="265"/>
      <c r="D412" s="265"/>
      <c r="E412" s="265"/>
      <c r="F412" s="201"/>
      <c r="G412" s="266"/>
      <c r="H412" s="266"/>
      <c r="I412" s="267"/>
    </row>
    <row r="413" spans="1:9" s="210" customFormat="1" ht="15">
      <c r="A413" s="201"/>
      <c r="B413" s="264"/>
      <c r="C413" s="265"/>
      <c r="D413" s="265"/>
      <c r="E413" s="265"/>
      <c r="F413" s="201"/>
      <c r="G413" s="266"/>
      <c r="H413" s="266"/>
      <c r="I413" s="267"/>
    </row>
    <row r="414" spans="1:9" s="210" customFormat="1" ht="15">
      <c r="A414" s="201"/>
      <c r="B414" s="264"/>
      <c r="C414" s="265"/>
      <c r="D414" s="265"/>
      <c r="E414" s="265"/>
      <c r="F414" s="201"/>
      <c r="G414" s="266"/>
      <c r="H414" s="266"/>
      <c r="I414" s="267"/>
    </row>
    <row r="415" spans="1:9" s="210" customFormat="1" ht="15">
      <c r="A415" s="201"/>
      <c r="B415" s="264"/>
      <c r="C415" s="265"/>
      <c r="D415" s="265"/>
      <c r="E415" s="265"/>
      <c r="F415" s="201"/>
      <c r="G415" s="266"/>
      <c r="H415" s="266"/>
      <c r="I415" s="267"/>
    </row>
    <row r="416" spans="1:9" ht="15">
      <c r="A416" s="201"/>
      <c r="B416" s="264"/>
      <c r="C416" s="265"/>
      <c r="D416" s="265"/>
      <c r="E416" s="265"/>
      <c r="F416" s="201"/>
      <c r="G416" s="266"/>
      <c r="H416" s="266"/>
      <c r="I416" s="267"/>
    </row>
    <row r="417" spans="1:9" ht="15">
      <c r="A417" s="201"/>
      <c r="B417" s="264"/>
      <c r="C417" s="265"/>
      <c r="D417" s="265"/>
      <c r="E417" s="265"/>
      <c r="F417" s="201"/>
      <c r="G417" s="266"/>
      <c r="H417" s="266"/>
      <c r="I417" s="267"/>
    </row>
  </sheetData>
  <mergeCells count="19">
    <mergeCell ref="B55:D55"/>
    <mergeCell ref="A45:I45"/>
    <mergeCell ref="A48:D48"/>
    <mergeCell ref="B50:D50"/>
    <mergeCell ref="A51:D51"/>
    <mergeCell ref="I52:I53"/>
    <mergeCell ref="B54:D54"/>
    <mergeCell ref="A33:I33"/>
    <mergeCell ref="A2:I2"/>
    <mergeCell ref="A5:D5"/>
    <mergeCell ref="B7:D7"/>
    <mergeCell ref="A8:D8"/>
    <mergeCell ref="B16:D16"/>
    <mergeCell ref="A17:D17"/>
    <mergeCell ref="B22:D22"/>
    <mergeCell ref="B27:D27"/>
    <mergeCell ref="A28:D28"/>
    <mergeCell ref="B30:D30"/>
    <mergeCell ref="B31:D31"/>
  </mergeCells>
  <printOptions horizontalCentered="1"/>
  <pageMargins left="0.2" right="0.2" top="0.25" bottom="0.25" header="0.3" footer="0.3"/>
  <pageSetup paperSize="9" scale="56" fitToHeight="2" orientation="portrait" r:id="rId1"/>
  <rowBreaks count="2" manualBreakCount="2">
    <brk id="16" max="8" man="1"/>
    <brk id="22"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workbookViewId="0">
      <selection activeCell="B17" sqref="B17"/>
    </sheetView>
  </sheetViews>
  <sheetFormatPr defaultColWidth="14.42578125" defaultRowHeight="15" customHeight="1"/>
  <cols>
    <col min="1" max="1" width="9.140625" style="333" customWidth="1"/>
    <col min="2" max="2" width="18" style="333" customWidth="1"/>
    <col min="3" max="3" width="14" style="333" customWidth="1"/>
    <col min="4" max="4" width="35.5703125" style="333" customWidth="1"/>
    <col min="5" max="5" width="13" style="333" customWidth="1"/>
    <col min="6" max="6" width="50.42578125" style="333" customWidth="1"/>
    <col min="7" max="9" width="9.140625" style="333" customWidth="1"/>
    <col min="10" max="11" width="8.7109375" style="333" customWidth="1"/>
    <col min="12" max="16384" width="14.42578125" style="333"/>
  </cols>
  <sheetData>
    <row r="1" spans="1:11" ht="38.25" customHeight="1">
      <c r="A1" s="674" t="s">
        <v>561</v>
      </c>
      <c r="B1" s="675"/>
      <c r="C1" s="675"/>
      <c r="D1" s="675"/>
      <c r="E1" s="675"/>
      <c r="F1" s="675"/>
      <c r="G1" s="332"/>
      <c r="H1" s="332"/>
      <c r="I1" s="332"/>
      <c r="J1" s="332"/>
      <c r="K1" s="332"/>
    </row>
    <row r="2" spans="1:11" ht="15.75" customHeight="1">
      <c r="A2" s="334"/>
      <c r="B2" s="334"/>
      <c r="C2" s="334"/>
      <c r="D2" s="334" t="s">
        <v>0</v>
      </c>
      <c r="E2" s="334"/>
      <c r="F2" s="334"/>
      <c r="G2" s="332"/>
      <c r="H2" s="332"/>
      <c r="I2" s="332"/>
      <c r="J2" s="332"/>
      <c r="K2" s="332"/>
    </row>
    <row r="3" spans="1:11" ht="45.75" customHeight="1">
      <c r="A3" s="335" t="s">
        <v>1</v>
      </c>
      <c r="B3" s="336" t="s">
        <v>2</v>
      </c>
      <c r="C3" s="335" t="s">
        <v>3</v>
      </c>
      <c r="D3" s="335" t="s">
        <v>4</v>
      </c>
      <c r="E3" s="335" t="s">
        <v>5</v>
      </c>
      <c r="F3" s="334" t="s">
        <v>6</v>
      </c>
      <c r="G3" s="332"/>
      <c r="H3" s="332"/>
      <c r="I3" s="332"/>
      <c r="J3" s="332"/>
      <c r="K3" s="332"/>
    </row>
    <row r="4" spans="1:11" ht="24.75" customHeight="1">
      <c r="A4" s="337"/>
      <c r="B4" s="336" t="s">
        <v>7</v>
      </c>
      <c r="C4" s="338"/>
      <c r="D4" s="338"/>
      <c r="E4" s="338"/>
      <c r="F4" s="338"/>
      <c r="G4" s="332"/>
      <c r="H4" s="332"/>
      <c r="I4" s="332"/>
      <c r="J4" s="332"/>
      <c r="K4" s="332"/>
    </row>
    <row r="5" spans="1:11" ht="51.75" customHeight="1">
      <c r="A5" s="338">
        <v>1</v>
      </c>
      <c r="B5" s="339" t="s">
        <v>8</v>
      </c>
      <c r="C5" s="339" t="s">
        <v>14</v>
      </c>
      <c r="D5" s="338" t="s">
        <v>10</v>
      </c>
      <c r="E5" s="338">
        <v>500</v>
      </c>
      <c r="F5" s="340"/>
      <c r="G5" s="332"/>
      <c r="H5" s="332"/>
      <c r="I5" s="332"/>
      <c r="J5" s="332"/>
      <c r="K5" s="332"/>
    </row>
    <row r="6" spans="1:11" ht="30.75" customHeight="1">
      <c r="A6" s="338">
        <v>2</v>
      </c>
      <c r="B6" s="341" t="s">
        <v>13</v>
      </c>
      <c r="C6" s="339" t="s">
        <v>14</v>
      </c>
      <c r="D6" s="338" t="s">
        <v>15</v>
      </c>
      <c r="E6" s="338">
        <v>60</v>
      </c>
      <c r="F6" s="338"/>
      <c r="G6" s="332"/>
      <c r="H6" s="332"/>
      <c r="I6" s="332"/>
      <c r="J6" s="332"/>
      <c r="K6" s="332"/>
    </row>
    <row r="7" spans="1:11" ht="24.75" customHeight="1">
      <c r="A7" s="337"/>
      <c r="B7" s="336"/>
      <c r="C7" s="334"/>
      <c r="D7" s="334" t="s">
        <v>562</v>
      </c>
      <c r="E7" s="334">
        <f>SUM(E5:E6)</f>
        <v>560</v>
      </c>
      <c r="F7" s="342"/>
      <c r="G7" s="332"/>
      <c r="H7" s="332"/>
      <c r="I7" s="332"/>
      <c r="J7" s="332"/>
      <c r="K7" s="332"/>
    </row>
    <row r="8" spans="1:11" ht="24.75" customHeight="1">
      <c r="A8" s="338"/>
      <c r="B8" s="336" t="s">
        <v>16</v>
      </c>
      <c r="C8" s="338"/>
      <c r="D8" s="338"/>
      <c r="E8" s="338"/>
      <c r="F8" s="338"/>
      <c r="G8" s="332"/>
      <c r="H8" s="332"/>
      <c r="I8" s="332"/>
      <c r="J8" s="332"/>
      <c r="K8" s="332"/>
    </row>
    <row r="9" spans="1:11" ht="32.25" customHeight="1">
      <c r="A9" s="338">
        <v>3</v>
      </c>
      <c r="B9" s="339" t="s">
        <v>17</v>
      </c>
      <c r="C9" s="339" t="s">
        <v>14</v>
      </c>
      <c r="D9" s="338" t="s">
        <v>18</v>
      </c>
      <c r="E9" s="338">
        <v>60</v>
      </c>
      <c r="F9" s="338"/>
      <c r="G9" s="332"/>
      <c r="H9" s="332"/>
      <c r="I9" s="343"/>
      <c r="J9" s="332"/>
      <c r="K9" s="332"/>
    </row>
    <row r="10" spans="1:11" ht="30.75" customHeight="1">
      <c r="A10" s="338">
        <v>4</v>
      </c>
      <c r="B10" s="339" t="s">
        <v>19</v>
      </c>
      <c r="C10" s="339" t="s">
        <v>14</v>
      </c>
      <c r="D10" s="338" t="s">
        <v>18</v>
      </c>
      <c r="E10" s="338">
        <v>40</v>
      </c>
      <c r="F10" s="338"/>
      <c r="G10" s="332"/>
      <c r="H10" s="332"/>
      <c r="I10" s="332"/>
      <c r="J10" s="332"/>
      <c r="K10" s="332"/>
    </row>
    <row r="11" spans="1:11" ht="24.75" customHeight="1">
      <c r="A11" s="338"/>
      <c r="B11" s="336"/>
      <c r="C11" s="334"/>
      <c r="D11" s="334" t="s">
        <v>563</v>
      </c>
      <c r="E11" s="334">
        <f>SUM(E9:E10)</f>
        <v>100</v>
      </c>
      <c r="F11" s="334"/>
      <c r="G11" s="332"/>
      <c r="H11" s="332"/>
      <c r="I11" s="332"/>
      <c r="J11" s="332"/>
      <c r="K11" s="332"/>
    </row>
    <row r="12" spans="1:11" ht="24.75" customHeight="1">
      <c r="A12" s="676" t="s">
        <v>24</v>
      </c>
      <c r="B12" s="672"/>
      <c r="C12" s="672"/>
      <c r="D12" s="673"/>
      <c r="E12" s="334">
        <f>E11+E7</f>
        <v>660</v>
      </c>
      <c r="F12" s="342"/>
      <c r="G12" s="332"/>
      <c r="H12" s="332"/>
      <c r="I12" s="332"/>
      <c r="J12" s="332"/>
      <c r="K12" s="332"/>
    </row>
    <row r="13" spans="1:11" ht="19.5" customHeight="1">
      <c r="A13" s="677"/>
      <c r="B13" s="672"/>
      <c r="C13" s="672"/>
      <c r="D13" s="672"/>
      <c r="E13" s="672"/>
      <c r="F13" s="673"/>
      <c r="G13" s="332"/>
      <c r="H13" s="332"/>
      <c r="I13" s="332"/>
      <c r="J13" s="332"/>
      <c r="K13" s="332"/>
    </row>
    <row r="14" spans="1:11" ht="24.75" customHeight="1">
      <c r="A14" s="334"/>
      <c r="B14" s="334"/>
      <c r="C14" s="334"/>
      <c r="D14" s="334" t="s">
        <v>25</v>
      </c>
      <c r="E14" s="334"/>
      <c r="F14" s="334"/>
      <c r="G14" s="332"/>
      <c r="H14" s="332"/>
      <c r="I14" s="332"/>
      <c r="J14" s="332"/>
      <c r="K14" s="332"/>
    </row>
    <row r="15" spans="1:11" ht="28.5" customHeight="1">
      <c r="A15" s="335" t="s">
        <v>1</v>
      </c>
      <c r="B15" s="336" t="s">
        <v>2</v>
      </c>
      <c r="C15" s="335" t="s">
        <v>3</v>
      </c>
      <c r="D15" s="335" t="s">
        <v>4</v>
      </c>
      <c r="E15" s="335" t="s">
        <v>5</v>
      </c>
      <c r="F15" s="334" t="s">
        <v>6</v>
      </c>
      <c r="G15" s="332"/>
      <c r="H15" s="332"/>
      <c r="I15" s="332"/>
      <c r="J15" s="332"/>
      <c r="K15" s="332"/>
    </row>
    <row r="16" spans="1:11" ht="24.75" customHeight="1">
      <c r="A16" s="338"/>
      <c r="B16" s="336" t="s">
        <v>7</v>
      </c>
      <c r="C16" s="338"/>
      <c r="D16" s="338"/>
      <c r="E16" s="338"/>
      <c r="F16" s="338"/>
      <c r="G16" s="332"/>
      <c r="H16" s="332"/>
      <c r="I16" s="332"/>
      <c r="J16" s="332"/>
      <c r="K16" s="332"/>
    </row>
    <row r="17" spans="1:11" ht="30.75" customHeight="1">
      <c r="A17" s="338">
        <v>1</v>
      </c>
      <c r="B17" s="344" t="s">
        <v>27</v>
      </c>
      <c r="C17" s="345" t="s">
        <v>28</v>
      </c>
      <c r="D17" s="339" t="s">
        <v>29</v>
      </c>
      <c r="E17" s="339">
        <v>120</v>
      </c>
      <c r="F17" s="339"/>
      <c r="G17" s="332"/>
      <c r="H17" s="332"/>
      <c r="I17" s="332"/>
      <c r="J17" s="332"/>
      <c r="K17" s="332"/>
    </row>
    <row r="18" spans="1:11" ht="51" customHeight="1">
      <c r="A18" s="338">
        <v>2</v>
      </c>
      <c r="B18" s="339" t="s">
        <v>8</v>
      </c>
      <c r="C18" s="339" t="s">
        <v>141</v>
      </c>
      <c r="D18" s="338" t="s">
        <v>10</v>
      </c>
      <c r="E18" s="338">
        <v>1000</v>
      </c>
      <c r="F18" s="340"/>
      <c r="G18" s="332"/>
      <c r="H18" s="332"/>
      <c r="I18" s="332"/>
      <c r="J18" s="332"/>
      <c r="K18" s="332"/>
    </row>
    <row r="19" spans="1:11" ht="30" customHeight="1">
      <c r="A19" s="338">
        <v>3</v>
      </c>
      <c r="B19" s="339" t="s">
        <v>32</v>
      </c>
      <c r="C19" s="339" t="s">
        <v>9</v>
      </c>
      <c r="D19" s="338" t="s">
        <v>33</v>
      </c>
      <c r="E19" s="338">
        <v>800</v>
      </c>
      <c r="F19" s="340"/>
      <c r="G19" s="332"/>
      <c r="H19" s="332"/>
      <c r="I19" s="332"/>
      <c r="J19" s="332"/>
      <c r="K19" s="332"/>
    </row>
    <row r="20" spans="1:11" ht="30" customHeight="1">
      <c r="A20" s="338">
        <v>4</v>
      </c>
      <c r="B20" s="339" t="s">
        <v>11</v>
      </c>
      <c r="C20" s="339" t="s">
        <v>9</v>
      </c>
      <c r="D20" s="338" t="s">
        <v>12</v>
      </c>
      <c r="E20" s="338">
        <v>1000</v>
      </c>
      <c r="F20" s="340"/>
      <c r="G20" s="332"/>
      <c r="H20" s="332"/>
      <c r="I20" s="332"/>
      <c r="J20" s="332"/>
      <c r="K20" s="332"/>
    </row>
    <row r="21" spans="1:11" ht="24.75" customHeight="1">
      <c r="A21" s="338"/>
      <c r="B21" s="336"/>
      <c r="C21" s="334"/>
      <c r="D21" s="334" t="s">
        <v>562</v>
      </c>
      <c r="E21" s="334">
        <f>SUM(E17:E20)</f>
        <v>2920</v>
      </c>
      <c r="F21" s="342"/>
      <c r="G21" s="332"/>
      <c r="H21" s="332"/>
      <c r="I21" s="332"/>
      <c r="J21" s="332"/>
      <c r="K21" s="332"/>
    </row>
    <row r="22" spans="1:11" ht="24.75" customHeight="1">
      <c r="A22" s="338"/>
      <c r="B22" s="336" t="s">
        <v>16</v>
      </c>
      <c r="C22" s="338"/>
      <c r="D22" s="338"/>
      <c r="E22" s="338"/>
      <c r="F22" s="338"/>
      <c r="G22" s="332"/>
      <c r="H22" s="332"/>
      <c r="I22" s="332"/>
      <c r="J22" s="332"/>
      <c r="K22" s="332"/>
    </row>
    <row r="23" spans="1:11" ht="77.25" customHeight="1">
      <c r="A23" s="338">
        <v>5</v>
      </c>
      <c r="B23" s="344" t="s">
        <v>34</v>
      </c>
      <c r="C23" s="339" t="s">
        <v>9</v>
      </c>
      <c r="D23" s="338" t="s">
        <v>35</v>
      </c>
      <c r="E23" s="338">
        <v>500</v>
      </c>
      <c r="F23" s="338"/>
      <c r="G23" s="332"/>
      <c r="H23" s="332"/>
      <c r="I23" s="332"/>
      <c r="J23" s="332"/>
      <c r="K23" s="332"/>
    </row>
    <row r="24" spans="1:11" ht="30" customHeight="1">
      <c r="A24" s="338">
        <v>6</v>
      </c>
      <c r="B24" s="344" t="s">
        <v>36</v>
      </c>
      <c r="C24" s="339" t="s">
        <v>9</v>
      </c>
      <c r="D24" s="339" t="s">
        <v>37</v>
      </c>
      <c r="E24" s="338">
        <v>320</v>
      </c>
      <c r="F24" s="338"/>
      <c r="G24" s="332"/>
      <c r="H24" s="332"/>
      <c r="I24" s="332"/>
      <c r="J24" s="332"/>
      <c r="K24" s="332"/>
    </row>
    <row r="25" spans="1:11" ht="42" customHeight="1">
      <c r="A25" s="346">
        <v>7</v>
      </c>
      <c r="B25" s="344" t="s">
        <v>38</v>
      </c>
      <c r="C25" s="345" t="s">
        <v>39</v>
      </c>
      <c r="D25" s="338" t="s">
        <v>40</v>
      </c>
      <c r="E25" s="338">
        <v>120</v>
      </c>
      <c r="F25" s="338"/>
      <c r="G25" s="332"/>
      <c r="H25" s="332"/>
      <c r="I25" s="332"/>
      <c r="J25" s="332"/>
      <c r="K25" s="332"/>
    </row>
    <row r="26" spans="1:11" ht="44.25" customHeight="1">
      <c r="A26" s="347">
        <v>8</v>
      </c>
      <c r="B26" s="348" t="s">
        <v>44</v>
      </c>
      <c r="C26" s="339" t="s">
        <v>22</v>
      </c>
      <c r="D26" s="339" t="s">
        <v>45</v>
      </c>
      <c r="E26" s="338">
        <v>37.5</v>
      </c>
      <c r="F26" s="349"/>
      <c r="G26" s="332"/>
      <c r="H26" s="332"/>
      <c r="I26" s="332"/>
      <c r="J26" s="332"/>
      <c r="K26" s="332"/>
    </row>
    <row r="27" spans="1:11" ht="35.25" customHeight="1">
      <c r="A27" s="350">
        <v>9</v>
      </c>
      <c r="B27" s="351" t="s">
        <v>46</v>
      </c>
      <c r="C27" s="339" t="s">
        <v>22</v>
      </c>
      <c r="D27" s="339" t="s">
        <v>47</v>
      </c>
      <c r="E27" s="338">
        <v>100</v>
      </c>
      <c r="F27" s="349"/>
      <c r="G27" s="332"/>
      <c r="H27" s="332"/>
      <c r="I27" s="332"/>
      <c r="J27" s="332"/>
      <c r="K27" s="332"/>
    </row>
    <row r="28" spans="1:11" ht="24.75" customHeight="1">
      <c r="A28" s="352"/>
      <c r="B28" s="336"/>
      <c r="C28" s="334"/>
      <c r="D28" s="334" t="s">
        <v>563</v>
      </c>
      <c r="E28" s="334">
        <f>SUM(E23:E27)</f>
        <v>1077.5</v>
      </c>
      <c r="F28" s="334"/>
      <c r="G28" s="332"/>
      <c r="H28" s="332"/>
      <c r="I28" s="332"/>
      <c r="J28" s="332"/>
      <c r="K28" s="332"/>
    </row>
    <row r="29" spans="1:11" ht="24.75" customHeight="1">
      <c r="A29" s="338"/>
      <c r="B29" s="336" t="s">
        <v>20</v>
      </c>
      <c r="C29" s="338"/>
      <c r="D29" s="338"/>
      <c r="E29" s="338"/>
      <c r="F29" s="338"/>
      <c r="G29" s="332"/>
      <c r="H29" s="332"/>
      <c r="I29" s="332"/>
      <c r="J29" s="332"/>
      <c r="K29" s="332"/>
    </row>
    <row r="30" spans="1:11" ht="31.5" customHeight="1">
      <c r="A30" s="338">
        <v>10</v>
      </c>
      <c r="B30" s="344" t="s">
        <v>48</v>
      </c>
      <c r="C30" s="339" t="s">
        <v>49</v>
      </c>
      <c r="D30" s="339" t="s">
        <v>50</v>
      </c>
      <c r="E30" s="339">
        <v>150</v>
      </c>
      <c r="F30" s="340"/>
      <c r="G30" s="332"/>
      <c r="H30" s="332"/>
      <c r="I30" s="332"/>
      <c r="J30" s="332"/>
      <c r="K30" s="332"/>
    </row>
    <row r="31" spans="1:11" ht="31.5" customHeight="1">
      <c r="A31" s="338">
        <v>11</v>
      </c>
      <c r="B31" s="344" t="s">
        <v>21</v>
      </c>
      <c r="C31" s="339" t="s">
        <v>77</v>
      </c>
      <c r="D31" s="338" t="s">
        <v>23</v>
      </c>
      <c r="E31" s="338">
        <v>1200</v>
      </c>
      <c r="F31" s="338"/>
      <c r="G31" s="332"/>
      <c r="H31" s="332"/>
      <c r="I31" s="332"/>
      <c r="J31" s="332"/>
      <c r="K31" s="332"/>
    </row>
    <row r="32" spans="1:11" ht="24.75" customHeight="1">
      <c r="A32" s="338"/>
      <c r="B32" s="336"/>
      <c r="C32" s="334"/>
      <c r="D32" s="334" t="s">
        <v>564</v>
      </c>
      <c r="E32" s="334">
        <f>SUM(E30:E31)</f>
        <v>1350</v>
      </c>
      <c r="F32" s="334"/>
      <c r="G32" s="332"/>
      <c r="H32" s="332"/>
      <c r="I32" s="332"/>
      <c r="J32" s="332"/>
      <c r="K32" s="332"/>
    </row>
    <row r="33" spans="1:11" ht="24.75" customHeight="1">
      <c r="A33" s="676" t="s">
        <v>24</v>
      </c>
      <c r="B33" s="672"/>
      <c r="C33" s="672"/>
      <c r="D33" s="673"/>
      <c r="E33" s="334">
        <f>E28+E21+E32</f>
        <v>5347.5</v>
      </c>
      <c r="F33" s="342"/>
      <c r="G33" s="332"/>
      <c r="H33" s="332"/>
      <c r="I33" s="332"/>
      <c r="J33" s="332"/>
      <c r="K33" s="332"/>
    </row>
    <row r="34" spans="1:11" ht="26.25" customHeight="1">
      <c r="A34" s="677"/>
      <c r="B34" s="672"/>
      <c r="C34" s="672"/>
      <c r="D34" s="672"/>
      <c r="E34" s="672"/>
      <c r="F34" s="673"/>
      <c r="G34" s="332"/>
      <c r="H34" s="332"/>
      <c r="I34" s="332"/>
      <c r="J34" s="332"/>
      <c r="K34" s="332"/>
    </row>
    <row r="35" spans="1:11" ht="24.75" customHeight="1">
      <c r="A35" s="334"/>
      <c r="B35" s="334"/>
      <c r="C35" s="334"/>
      <c r="D35" s="334" t="s">
        <v>51</v>
      </c>
      <c r="E35" s="334"/>
      <c r="F35" s="334"/>
      <c r="G35" s="332"/>
      <c r="H35" s="332"/>
      <c r="I35" s="332"/>
      <c r="J35" s="332"/>
      <c r="K35" s="332"/>
    </row>
    <row r="36" spans="1:11" ht="42.75" customHeight="1">
      <c r="A36" s="335" t="s">
        <v>1</v>
      </c>
      <c r="B36" s="336" t="s">
        <v>2</v>
      </c>
      <c r="C36" s="335" t="s">
        <v>3</v>
      </c>
      <c r="D36" s="335" t="s">
        <v>4</v>
      </c>
      <c r="E36" s="335" t="s">
        <v>5</v>
      </c>
      <c r="F36" s="334" t="s">
        <v>6</v>
      </c>
      <c r="G36" s="332"/>
      <c r="H36" s="332"/>
      <c r="I36" s="332"/>
      <c r="J36" s="332"/>
      <c r="K36" s="332"/>
    </row>
    <row r="37" spans="1:11" ht="29.25" customHeight="1">
      <c r="A37" s="338"/>
      <c r="B37" s="336" t="s">
        <v>7</v>
      </c>
      <c r="C37" s="338"/>
      <c r="D37" s="338"/>
      <c r="E37" s="338"/>
      <c r="F37" s="338"/>
      <c r="G37" s="332"/>
      <c r="H37" s="332"/>
      <c r="I37" s="332"/>
      <c r="J37" s="332"/>
      <c r="K37" s="332"/>
    </row>
    <row r="38" spans="1:11" ht="30" customHeight="1">
      <c r="A38" s="338">
        <v>1</v>
      </c>
      <c r="B38" s="344" t="s">
        <v>52</v>
      </c>
      <c r="C38" s="339" t="s">
        <v>9</v>
      </c>
      <c r="D38" s="339" t="s">
        <v>53</v>
      </c>
      <c r="E38" s="338">
        <v>624</v>
      </c>
      <c r="F38" s="338"/>
      <c r="G38" s="332"/>
      <c r="H38" s="332"/>
      <c r="I38" s="332"/>
      <c r="J38" s="332"/>
      <c r="K38" s="332"/>
    </row>
    <row r="39" spans="1:11" ht="51" customHeight="1">
      <c r="A39" s="338">
        <v>2</v>
      </c>
      <c r="B39" s="339" t="s">
        <v>8</v>
      </c>
      <c r="C39" s="339" t="s">
        <v>143</v>
      </c>
      <c r="D39" s="338" t="s">
        <v>10</v>
      </c>
      <c r="E39" s="338">
        <v>500</v>
      </c>
      <c r="F39" s="340"/>
      <c r="G39" s="332"/>
      <c r="H39" s="332"/>
      <c r="I39" s="332"/>
      <c r="J39" s="332"/>
      <c r="K39" s="332"/>
    </row>
    <row r="40" spans="1:11" ht="48" customHeight="1">
      <c r="A40" s="338">
        <v>3</v>
      </c>
      <c r="B40" s="344" t="s">
        <v>54</v>
      </c>
      <c r="C40" s="345" t="s">
        <v>55</v>
      </c>
      <c r="D40" s="339" t="s">
        <v>56</v>
      </c>
      <c r="E40" s="346">
        <v>210</v>
      </c>
      <c r="F40" s="340"/>
      <c r="G40" s="332"/>
      <c r="H40" s="332"/>
      <c r="I40" s="332"/>
      <c r="J40" s="332"/>
      <c r="K40" s="332"/>
    </row>
    <row r="41" spans="1:11" ht="39.75" customHeight="1">
      <c r="A41" s="338">
        <v>4</v>
      </c>
      <c r="B41" s="344" t="s">
        <v>57</v>
      </c>
      <c r="C41" s="345" t="s">
        <v>58</v>
      </c>
      <c r="D41" s="338" t="s">
        <v>56</v>
      </c>
      <c r="E41" s="338">
        <v>66</v>
      </c>
      <c r="F41" s="339"/>
      <c r="G41" s="332"/>
      <c r="H41" s="332"/>
      <c r="I41" s="332"/>
      <c r="J41" s="332"/>
      <c r="K41" s="332"/>
    </row>
    <row r="42" spans="1:11" ht="51" customHeight="1">
      <c r="A42" s="338">
        <v>5</v>
      </c>
      <c r="B42" s="344" t="s">
        <v>30</v>
      </c>
      <c r="C42" s="339" t="s">
        <v>9</v>
      </c>
      <c r="D42" s="338" t="s">
        <v>31</v>
      </c>
      <c r="E42" s="338">
        <v>520</v>
      </c>
      <c r="F42" s="339"/>
      <c r="G42" s="332"/>
      <c r="H42" s="332"/>
      <c r="I42" s="332"/>
      <c r="J42" s="332"/>
      <c r="K42" s="332"/>
    </row>
    <row r="43" spans="1:11" ht="24.75" customHeight="1">
      <c r="A43" s="338"/>
      <c r="B43" s="336"/>
      <c r="C43" s="334"/>
      <c r="D43" s="334" t="s">
        <v>562</v>
      </c>
      <c r="E43" s="334">
        <f>SUM(E38:E42)</f>
        <v>1920</v>
      </c>
      <c r="F43" s="334"/>
      <c r="G43" s="332"/>
      <c r="H43" s="332"/>
      <c r="I43" s="332"/>
      <c r="J43" s="332"/>
      <c r="K43" s="332"/>
    </row>
    <row r="44" spans="1:11" ht="24.75" customHeight="1">
      <c r="A44" s="338"/>
      <c r="B44" s="336" t="s">
        <v>16</v>
      </c>
      <c r="C44" s="338"/>
      <c r="D44" s="338"/>
      <c r="E44" s="338"/>
      <c r="F44" s="338"/>
      <c r="G44" s="332"/>
      <c r="H44" s="332"/>
      <c r="I44" s="332"/>
      <c r="J44" s="332"/>
      <c r="K44" s="332"/>
    </row>
    <row r="45" spans="1:11" ht="44.25" customHeight="1">
      <c r="A45" s="338">
        <v>6</v>
      </c>
      <c r="B45" s="344" t="s">
        <v>36</v>
      </c>
      <c r="C45" s="339" t="s">
        <v>62</v>
      </c>
      <c r="D45" s="339" t="s">
        <v>37</v>
      </c>
      <c r="E45" s="338">
        <v>640</v>
      </c>
      <c r="F45" s="338"/>
      <c r="G45" s="332"/>
      <c r="H45" s="332"/>
      <c r="I45" s="332"/>
      <c r="J45" s="332"/>
      <c r="K45" s="332"/>
    </row>
    <row r="46" spans="1:11" ht="48.75" customHeight="1">
      <c r="A46" s="338">
        <v>7</v>
      </c>
      <c r="B46" s="344" t="s">
        <v>41</v>
      </c>
      <c r="C46" s="339" t="s">
        <v>42</v>
      </c>
      <c r="D46" s="339" t="s">
        <v>43</v>
      </c>
      <c r="E46" s="338">
        <v>206</v>
      </c>
      <c r="F46" s="338"/>
      <c r="G46" s="332"/>
      <c r="H46" s="332"/>
      <c r="I46" s="332"/>
      <c r="J46" s="332"/>
      <c r="K46" s="332"/>
    </row>
    <row r="47" spans="1:11" ht="35.25" customHeight="1">
      <c r="A47" s="353">
        <v>8</v>
      </c>
      <c r="B47" s="354" t="s">
        <v>134</v>
      </c>
      <c r="C47" s="339" t="s">
        <v>14</v>
      </c>
      <c r="D47" s="339" t="s">
        <v>135</v>
      </c>
      <c r="E47" s="338">
        <v>230</v>
      </c>
      <c r="F47" s="338"/>
      <c r="G47" s="332"/>
      <c r="H47" s="332"/>
      <c r="I47" s="332"/>
      <c r="J47" s="332"/>
      <c r="K47" s="332"/>
    </row>
    <row r="48" spans="1:11" ht="24.75" customHeight="1">
      <c r="A48" s="338"/>
      <c r="B48" s="336"/>
      <c r="C48" s="334"/>
      <c r="D48" s="334" t="s">
        <v>563</v>
      </c>
      <c r="E48" s="334">
        <f>SUM(E45:E47)</f>
        <v>1076</v>
      </c>
      <c r="F48" s="334"/>
      <c r="G48" s="332"/>
      <c r="H48" s="332"/>
      <c r="I48" s="332"/>
      <c r="J48" s="332"/>
      <c r="K48" s="332"/>
    </row>
    <row r="49" spans="1:11" ht="24.75" customHeight="1">
      <c r="A49" s="338"/>
      <c r="B49" s="336" t="s">
        <v>20</v>
      </c>
      <c r="C49" s="338"/>
      <c r="D49" s="338"/>
      <c r="E49" s="338"/>
      <c r="F49" s="338"/>
      <c r="G49" s="332"/>
      <c r="H49" s="332"/>
      <c r="I49" s="332"/>
      <c r="J49" s="332"/>
      <c r="K49" s="332"/>
    </row>
    <row r="50" spans="1:11" ht="48.75" customHeight="1">
      <c r="A50" s="338">
        <v>9</v>
      </c>
      <c r="B50" s="344" t="s">
        <v>63</v>
      </c>
      <c r="C50" s="345" t="s">
        <v>28</v>
      </c>
      <c r="D50" s="339" t="s">
        <v>64</v>
      </c>
      <c r="E50" s="338">
        <v>240</v>
      </c>
      <c r="F50" s="338"/>
      <c r="G50" s="332"/>
      <c r="H50" s="332"/>
      <c r="I50" s="332"/>
      <c r="J50" s="332"/>
      <c r="K50" s="332"/>
    </row>
    <row r="51" spans="1:11" ht="15.75" customHeight="1">
      <c r="A51" s="332"/>
      <c r="B51" s="332"/>
      <c r="C51" s="332"/>
      <c r="D51" s="332"/>
      <c r="E51" s="355"/>
      <c r="F51" s="355"/>
      <c r="G51" s="332"/>
      <c r="H51" s="332"/>
      <c r="I51" s="332"/>
      <c r="J51" s="332"/>
      <c r="K51" s="332"/>
    </row>
    <row r="52" spans="1:11" ht="24.75" customHeight="1">
      <c r="A52" s="338"/>
      <c r="B52" s="336"/>
      <c r="C52" s="334"/>
      <c r="D52" s="334" t="s">
        <v>564</v>
      </c>
      <c r="E52" s="334">
        <v>240</v>
      </c>
      <c r="F52" s="334"/>
      <c r="G52" s="332"/>
      <c r="H52" s="332"/>
      <c r="I52" s="332"/>
      <c r="J52" s="332"/>
      <c r="K52" s="332"/>
    </row>
    <row r="53" spans="1:11" ht="24.75" customHeight="1">
      <c r="A53" s="676" t="s">
        <v>24</v>
      </c>
      <c r="B53" s="672"/>
      <c r="C53" s="672"/>
      <c r="D53" s="673"/>
      <c r="E53" s="334">
        <f>E48+E43+E52</f>
        <v>3236</v>
      </c>
      <c r="F53" s="334"/>
      <c r="G53" s="332"/>
      <c r="H53" s="332"/>
      <c r="I53" s="332"/>
      <c r="J53" s="332"/>
      <c r="K53" s="332"/>
    </row>
    <row r="54" spans="1:11" ht="24.75" customHeight="1">
      <c r="A54" s="677"/>
      <c r="B54" s="672"/>
      <c r="C54" s="672"/>
      <c r="D54" s="672"/>
      <c r="E54" s="672"/>
      <c r="F54" s="673"/>
      <c r="G54" s="332"/>
      <c r="H54" s="332"/>
      <c r="I54" s="332"/>
      <c r="J54" s="332"/>
      <c r="K54" s="332"/>
    </row>
    <row r="55" spans="1:11" ht="24.75" customHeight="1">
      <c r="A55" s="334"/>
      <c r="B55" s="334"/>
      <c r="C55" s="334"/>
      <c r="D55" s="334" t="s">
        <v>65</v>
      </c>
      <c r="E55" s="334"/>
      <c r="F55" s="334"/>
      <c r="G55" s="332"/>
      <c r="H55" s="332"/>
      <c r="I55" s="332"/>
      <c r="J55" s="332"/>
      <c r="K55" s="332"/>
    </row>
    <row r="56" spans="1:11" ht="33.75" customHeight="1">
      <c r="A56" s="335" t="s">
        <v>1</v>
      </c>
      <c r="B56" s="336" t="s">
        <v>2</v>
      </c>
      <c r="C56" s="335" t="s">
        <v>3</v>
      </c>
      <c r="D56" s="335" t="s">
        <v>4</v>
      </c>
      <c r="E56" s="335" t="s">
        <v>5</v>
      </c>
      <c r="F56" s="334" t="s">
        <v>6</v>
      </c>
      <c r="G56" s="332"/>
      <c r="H56" s="332"/>
      <c r="I56" s="332"/>
      <c r="J56" s="332"/>
      <c r="K56" s="332"/>
    </row>
    <row r="57" spans="1:11" ht="24.75" customHeight="1">
      <c r="A57" s="337"/>
      <c r="B57" s="336" t="s">
        <v>7</v>
      </c>
      <c r="C57" s="338"/>
      <c r="D57" s="338"/>
      <c r="E57" s="338"/>
      <c r="F57" s="338"/>
      <c r="G57" s="332"/>
      <c r="H57" s="332"/>
      <c r="I57" s="332"/>
      <c r="J57" s="332"/>
      <c r="K57" s="332"/>
    </row>
    <row r="58" spans="1:11" ht="45.75" customHeight="1">
      <c r="A58" s="338">
        <v>1</v>
      </c>
      <c r="B58" s="344" t="s">
        <v>66</v>
      </c>
      <c r="C58" s="339" t="s">
        <v>9</v>
      </c>
      <c r="D58" s="339" t="s">
        <v>53</v>
      </c>
      <c r="E58" s="338">
        <v>540</v>
      </c>
      <c r="F58" s="339"/>
      <c r="G58" s="332"/>
      <c r="H58" s="332"/>
      <c r="I58" s="332"/>
      <c r="J58" s="332"/>
      <c r="K58" s="332"/>
    </row>
    <row r="59" spans="1:11" ht="51.75" customHeight="1">
      <c r="A59" s="338">
        <v>2</v>
      </c>
      <c r="B59" s="344" t="s">
        <v>67</v>
      </c>
      <c r="C59" s="345" t="s">
        <v>39</v>
      </c>
      <c r="D59" s="339" t="s">
        <v>68</v>
      </c>
      <c r="E59" s="338">
        <v>850</v>
      </c>
      <c r="F59" s="338"/>
      <c r="G59" s="332"/>
      <c r="H59" s="332"/>
      <c r="I59" s="332"/>
      <c r="J59" s="332"/>
      <c r="K59" s="332"/>
    </row>
    <row r="60" spans="1:11" ht="38.25" customHeight="1">
      <c r="A60" s="338">
        <v>3</v>
      </c>
      <c r="B60" s="344" t="s">
        <v>69</v>
      </c>
      <c r="C60" s="339" t="s">
        <v>22</v>
      </c>
      <c r="D60" s="338" t="s">
        <v>70</v>
      </c>
      <c r="E60" s="338">
        <v>120</v>
      </c>
      <c r="F60" s="338"/>
      <c r="G60" s="332"/>
      <c r="H60" s="332"/>
      <c r="I60" s="332"/>
      <c r="J60" s="332"/>
      <c r="K60" s="332"/>
    </row>
    <row r="61" spans="1:11" ht="36" customHeight="1">
      <c r="A61" s="338">
        <v>4</v>
      </c>
      <c r="B61" s="344" t="s">
        <v>60</v>
      </c>
      <c r="C61" s="339" t="s">
        <v>9</v>
      </c>
      <c r="D61" s="339" t="s">
        <v>61</v>
      </c>
      <c r="E61" s="339">
        <v>500</v>
      </c>
      <c r="F61" s="338"/>
      <c r="G61" s="332"/>
      <c r="H61" s="332"/>
      <c r="I61" s="332"/>
      <c r="J61" s="332"/>
      <c r="K61" s="332"/>
    </row>
    <row r="62" spans="1:11" ht="46.5" customHeight="1">
      <c r="A62" s="338">
        <v>5</v>
      </c>
      <c r="B62" s="344" t="s">
        <v>59</v>
      </c>
      <c r="C62" s="345" t="s">
        <v>55</v>
      </c>
      <c r="D62" s="339" t="s">
        <v>53</v>
      </c>
      <c r="E62" s="338">
        <v>1000</v>
      </c>
      <c r="F62" s="338"/>
      <c r="G62" s="332"/>
      <c r="H62" s="332"/>
      <c r="I62" s="332"/>
      <c r="J62" s="332"/>
      <c r="K62" s="332"/>
    </row>
    <row r="63" spans="1:11" ht="51" customHeight="1">
      <c r="A63" s="338">
        <v>6</v>
      </c>
      <c r="B63" s="344" t="s">
        <v>26</v>
      </c>
      <c r="C63" s="339" t="s">
        <v>9</v>
      </c>
      <c r="D63" s="338" t="s">
        <v>12</v>
      </c>
      <c r="E63" s="338">
        <v>444</v>
      </c>
      <c r="F63" s="338"/>
      <c r="G63" s="332"/>
      <c r="H63" s="332"/>
      <c r="I63" s="332"/>
      <c r="J63" s="332"/>
      <c r="K63" s="332"/>
    </row>
    <row r="64" spans="1:11" ht="24" customHeight="1">
      <c r="A64" s="338"/>
      <c r="B64" s="336"/>
      <c r="C64" s="334"/>
      <c r="D64" s="334" t="s">
        <v>562</v>
      </c>
      <c r="E64" s="334">
        <f>SUM(E58:E63)</f>
        <v>3454</v>
      </c>
      <c r="F64" s="334"/>
      <c r="G64" s="332"/>
      <c r="H64" s="332"/>
      <c r="I64" s="332"/>
      <c r="J64" s="332"/>
      <c r="K64" s="332"/>
    </row>
    <row r="65" spans="1:11" ht="15.75" customHeight="1">
      <c r="A65" s="338"/>
      <c r="B65" s="336" t="s">
        <v>16</v>
      </c>
      <c r="C65" s="338"/>
      <c r="D65" s="338"/>
      <c r="E65" s="338"/>
      <c r="F65" s="338"/>
      <c r="G65" s="332"/>
      <c r="H65" s="332"/>
      <c r="I65" s="332"/>
      <c r="J65" s="332"/>
      <c r="K65" s="332"/>
    </row>
    <row r="66" spans="1:11" ht="44.25" customHeight="1">
      <c r="A66" s="338">
        <v>7</v>
      </c>
      <c r="B66" s="344" t="s">
        <v>71</v>
      </c>
      <c r="C66" s="339" t="s">
        <v>22</v>
      </c>
      <c r="D66" s="339" t="s">
        <v>72</v>
      </c>
      <c r="E66" s="338">
        <v>450</v>
      </c>
      <c r="F66" s="340"/>
      <c r="G66" s="332"/>
      <c r="H66" s="332"/>
      <c r="I66" s="332"/>
      <c r="J66" s="332"/>
      <c r="K66" s="332"/>
    </row>
    <row r="67" spans="1:11" ht="35.25" customHeight="1">
      <c r="A67" s="338">
        <v>8</v>
      </c>
      <c r="B67" s="344" t="s">
        <v>73</v>
      </c>
      <c r="C67" s="339" t="s">
        <v>14</v>
      </c>
      <c r="D67" s="338" t="s">
        <v>18</v>
      </c>
      <c r="E67" s="338">
        <v>40</v>
      </c>
      <c r="F67" s="340"/>
      <c r="G67" s="332"/>
      <c r="H67" s="332"/>
      <c r="I67" s="332"/>
      <c r="J67" s="332"/>
      <c r="K67" s="332"/>
    </row>
    <row r="68" spans="1:11" ht="24" customHeight="1">
      <c r="A68" s="338"/>
      <c r="B68" s="336"/>
      <c r="C68" s="334"/>
      <c r="D68" s="334" t="s">
        <v>563</v>
      </c>
      <c r="E68" s="334">
        <f>SUM(E66:E67)</f>
        <v>490</v>
      </c>
      <c r="F68" s="334"/>
      <c r="G68" s="332"/>
      <c r="H68" s="332"/>
      <c r="I68" s="332"/>
      <c r="J68" s="332"/>
      <c r="K68" s="332"/>
    </row>
    <row r="69" spans="1:11" ht="21" customHeight="1">
      <c r="A69" s="676" t="s">
        <v>74</v>
      </c>
      <c r="B69" s="672"/>
      <c r="C69" s="672"/>
      <c r="D69" s="673"/>
      <c r="E69" s="334">
        <f>SUM(E68,E64)</f>
        <v>3944</v>
      </c>
      <c r="F69" s="334"/>
      <c r="G69" s="332"/>
      <c r="H69" s="332"/>
      <c r="I69" s="332"/>
      <c r="J69" s="332"/>
      <c r="K69" s="332"/>
    </row>
    <row r="70" spans="1:11" ht="21" customHeight="1">
      <c r="A70" s="356"/>
      <c r="B70" s="356"/>
      <c r="C70" s="356"/>
      <c r="D70" s="356"/>
      <c r="E70" s="334"/>
      <c r="F70" s="334"/>
      <c r="G70" s="332"/>
      <c r="H70" s="332"/>
      <c r="I70" s="332"/>
      <c r="J70" s="332"/>
      <c r="K70" s="332"/>
    </row>
    <row r="71" spans="1:11" ht="24.75" customHeight="1">
      <c r="A71" s="334"/>
      <c r="B71" s="334"/>
      <c r="C71" s="334"/>
      <c r="D71" s="334" t="s">
        <v>75</v>
      </c>
      <c r="E71" s="334"/>
      <c r="F71" s="334"/>
      <c r="G71" s="332"/>
      <c r="H71" s="332"/>
      <c r="I71" s="332"/>
      <c r="J71" s="332"/>
      <c r="K71" s="332"/>
    </row>
    <row r="72" spans="1:11" ht="33.75" customHeight="1">
      <c r="A72" s="335" t="s">
        <v>1</v>
      </c>
      <c r="B72" s="336" t="s">
        <v>2</v>
      </c>
      <c r="C72" s="335" t="s">
        <v>3</v>
      </c>
      <c r="D72" s="335" t="s">
        <v>4</v>
      </c>
      <c r="E72" s="335" t="s">
        <v>5</v>
      </c>
      <c r="F72" s="334" t="s">
        <v>6</v>
      </c>
      <c r="G72" s="332"/>
      <c r="H72" s="332"/>
      <c r="I72" s="332"/>
      <c r="J72" s="332"/>
      <c r="K72" s="332"/>
    </row>
    <row r="73" spans="1:11" ht="24.75" customHeight="1">
      <c r="A73" s="337"/>
      <c r="B73" s="336" t="s">
        <v>7</v>
      </c>
      <c r="C73" s="338"/>
      <c r="D73" s="338"/>
      <c r="E73" s="338"/>
      <c r="F73" s="338"/>
      <c r="G73" s="332"/>
      <c r="H73" s="332"/>
      <c r="I73" s="332"/>
      <c r="J73" s="332"/>
      <c r="K73" s="332"/>
    </row>
    <row r="74" spans="1:11" ht="45.75" customHeight="1">
      <c r="A74" s="338">
        <v>1</v>
      </c>
      <c r="B74" s="344" t="s">
        <v>76</v>
      </c>
      <c r="C74" s="339" t="s">
        <v>77</v>
      </c>
      <c r="D74" s="339" t="s">
        <v>78</v>
      </c>
      <c r="E74" s="338">
        <v>382</v>
      </c>
      <c r="F74" s="339"/>
      <c r="G74" s="332"/>
      <c r="H74" s="332"/>
      <c r="I74" s="332"/>
      <c r="J74" s="332"/>
      <c r="K74" s="332"/>
    </row>
    <row r="75" spans="1:11" ht="15.75" customHeight="1">
      <c r="A75" s="338"/>
      <c r="B75" s="336"/>
      <c r="C75" s="334"/>
      <c r="D75" s="334" t="s">
        <v>562</v>
      </c>
      <c r="E75" s="334">
        <f>SUM(E74)</f>
        <v>382</v>
      </c>
      <c r="F75" s="334"/>
      <c r="G75" s="332"/>
      <c r="H75" s="332"/>
      <c r="I75" s="332"/>
      <c r="J75" s="332"/>
      <c r="K75" s="332"/>
    </row>
    <row r="76" spans="1:11" ht="15.75" customHeight="1">
      <c r="A76" s="338"/>
      <c r="B76" s="336" t="s">
        <v>16</v>
      </c>
      <c r="C76" s="338"/>
      <c r="D76" s="338"/>
      <c r="E76" s="338"/>
      <c r="F76" s="338"/>
      <c r="G76" s="332"/>
      <c r="H76" s="332"/>
      <c r="I76" s="332"/>
      <c r="J76" s="332"/>
      <c r="K76" s="332"/>
    </row>
    <row r="77" spans="1:11" ht="15.75" customHeight="1">
      <c r="A77" s="338">
        <v>2</v>
      </c>
      <c r="B77" s="344" t="s">
        <v>79</v>
      </c>
      <c r="C77" s="339" t="s">
        <v>22</v>
      </c>
      <c r="D77" s="339" t="s">
        <v>72</v>
      </c>
      <c r="E77" s="338">
        <v>48</v>
      </c>
      <c r="F77" s="340"/>
      <c r="G77" s="332"/>
      <c r="H77" s="332"/>
      <c r="I77" s="332"/>
      <c r="J77" s="332"/>
      <c r="K77" s="332"/>
    </row>
    <row r="78" spans="1:11" ht="24" customHeight="1">
      <c r="A78" s="338"/>
      <c r="B78" s="336"/>
      <c r="C78" s="334"/>
      <c r="D78" s="334" t="s">
        <v>563</v>
      </c>
      <c r="E78" s="334">
        <f>SUM(E77)</f>
        <v>48</v>
      </c>
      <c r="F78" s="334"/>
      <c r="G78" s="332"/>
      <c r="H78" s="332"/>
      <c r="I78" s="332"/>
      <c r="J78" s="332"/>
      <c r="K78" s="332"/>
    </row>
    <row r="79" spans="1:11" ht="21" customHeight="1">
      <c r="A79" s="676" t="s">
        <v>74</v>
      </c>
      <c r="B79" s="672"/>
      <c r="C79" s="672"/>
      <c r="D79" s="673"/>
      <c r="E79" s="334">
        <f>SUM(E78,E75)</f>
        <v>430</v>
      </c>
      <c r="F79" s="334"/>
      <c r="G79" s="332"/>
      <c r="H79" s="332"/>
      <c r="I79" s="332"/>
      <c r="J79" s="332"/>
      <c r="K79" s="332"/>
    </row>
    <row r="80" spans="1:11" ht="21" customHeight="1">
      <c r="A80" s="356"/>
      <c r="B80" s="356"/>
      <c r="C80" s="356"/>
      <c r="D80" s="356"/>
      <c r="E80" s="334"/>
      <c r="F80" s="334"/>
      <c r="G80" s="332"/>
      <c r="H80" s="332"/>
      <c r="I80" s="332"/>
      <c r="J80" s="332"/>
      <c r="K80" s="332"/>
    </row>
    <row r="81" spans="1:11" ht="21" customHeight="1">
      <c r="A81" s="334"/>
      <c r="B81" s="334"/>
      <c r="C81" s="334"/>
      <c r="D81" s="334" t="s">
        <v>80</v>
      </c>
      <c r="E81" s="334"/>
      <c r="F81" s="334"/>
      <c r="G81" s="332"/>
      <c r="H81" s="332"/>
      <c r="I81" s="332"/>
      <c r="J81" s="332"/>
      <c r="K81" s="332"/>
    </row>
    <row r="82" spans="1:11" ht="36" customHeight="1">
      <c r="A82" s="335" t="s">
        <v>1</v>
      </c>
      <c r="B82" s="336" t="s">
        <v>2</v>
      </c>
      <c r="C82" s="335" t="s">
        <v>3</v>
      </c>
      <c r="D82" s="335" t="s">
        <v>4</v>
      </c>
      <c r="E82" s="335" t="s">
        <v>5</v>
      </c>
      <c r="F82" s="334" t="s">
        <v>6</v>
      </c>
      <c r="G82" s="332"/>
      <c r="H82" s="332"/>
      <c r="I82" s="332"/>
      <c r="J82" s="332"/>
      <c r="K82" s="332"/>
    </row>
    <row r="83" spans="1:11" ht="21" customHeight="1">
      <c r="A83" s="338"/>
      <c r="B83" s="336" t="s">
        <v>16</v>
      </c>
      <c r="C83" s="338"/>
      <c r="D83" s="338"/>
      <c r="E83" s="338"/>
      <c r="F83" s="338"/>
      <c r="G83" s="332"/>
      <c r="H83" s="332"/>
      <c r="I83" s="332"/>
      <c r="J83" s="332"/>
      <c r="K83" s="332"/>
    </row>
    <row r="84" spans="1:11" ht="63" customHeight="1">
      <c r="A84" s="338">
        <v>1</v>
      </c>
      <c r="B84" s="357" t="s">
        <v>81</v>
      </c>
      <c r="C84" s="339" t="s">
        <v>22</v>
      </c>
      <c r="D84" s="339" t="s">
        <v>82</v>
      </c>
      <c r="E84" s="338">
        <v>300</v>
      </c>
      <c r="F84" s="340"/>
      <c r="G84" s="332"/>
      <c r="H84" s="332"/>
      <c r="I84" s="332"/>
      <c r="J84" s="332"/>
      <c r="K84" s="332"/>
    </row>
    <row r="85" spans="1:11" ht="21" customHeight="1">
      <c r="A85" s="338"/>
      <c r="B85" s="336"/>
      <c r="C85" s="334"/>
      <c r="D85" s="334" t="s">
        <v>563</v>
      </c>
      <c r="E85" s="334">
        <f>SUM(E84)</f>
        <v>300</v>
      </c>
      <c r="F85" s="334"/>
      <c r="G85" s="332"/>
      <c r="H85" s="332"/>
      <c r="I85" s="332"/>
      <c r="J85" s="332"/>
      <c r="K85" s="332"/>
    </row>
    <row r="86" spans="1:11" ht="21" customHeight="1">
      <c r="A86" s="676" t="s">
        <v>83</v>
      </c>
      <c r="B86" s="672"/>
      <c r="C86" s="672"/>
      <c r="D86" s="673"/>
      <c r="E86" s="334">
        <v>300</v>
      </c>
      <c r="F86" s="334"/>
      <c r="G86" s="332"/>
      <c r="H86" s="332"/>
      <c r="I86" s="332"/>
      <c r="J86" s="332"/>
      <c r="K86" s="332"/>
    </row>
    <row r="87" spans="1:11" ht="21" customHeight="1">
      <c r="A87" s="356"/>
      <c r="B87" s="358"/>
      <c r="C87" s="359"/>
      <c r="D87" s="359"/>
      <c r="E87" s="360"/>
      <c r="F87" s="334"/>
      <c r="G87" s="332"/>
      <c r="H87" s="332"/>
      <c r="I87" s="332"/>
      <c r="J87" s="332"/>
      <c r="K87" s="332"/>
    </row>
    <row r="88" spans="1:11" ht="21" customHeight="1">
      <c r="A88" s="334"/>
      <c r="B88" s="334"/>
      <c r="C88" s="334"/>
      <c r="D88" s="334" t="s">
        <v>84</v>
      </c>
      <c r="E88" s="334"/>
      <c r="F88" s="334"/>
      <c r="G88" s="332"/>
      <c r="H88" s="332"/>
      <c r="I88" s="332"/>
      <c r="J88" s="332"/>
      <c r="K88" s="332"/>
    </row>
    <row r="89" spans="1:11" ht="30.75" customHeight="1">
      <c r="A89" s="335" t="s">
        <v>1</v>
      </c>
      <c r="B89" s="336" t="s">
        <v>2</v>
      </c>
      <c r="C89" s="335" t="s">
        <v>3</v>
      </c>
      <c r="D89" s="335" t="s">
        <v>4</v>
      </c>
      <c r="E89" s="335" t="s">
        <v>5</v>
      </c>
      <c r="F89" s="334" t="s">
        <v>6</v>
      </c>
      <c r="G89" s="332"/>
      <c r="H89" s="332"/>
      <c r="I89" s="332"/>
      <c r="J89" s="332"/>
      <c r="K89" s="332"/>
    </row>
    <row r="90" spans="1:11" ht="21" customHeight="1">
      <c r="A90" s="337"/>
      <c r="B90" s="336" t="s">
        <v>7</v>
      </c>
      <c r="C90" s="338"/>
      <c r="D90" s="338"/>
      <c r="E90" s="338"/>
      <c r="F90" s="338"/>
      <c r="G90" s="332"/>
      <c r="H90" s="332"/>
      <c r="I90" s="332"/>
      <c r="J90" s="332"/>
      <c r="K90" s="332"/>
    </row>
    <row r="91" spans="1:11" ht="62.25" customHeight="1">
      <c r="A91" s="338">
        <v>1</v>
      </c>
      <c r="B91" s="357" t="s">
        <v>85</v>
      </c>
      <c r="C91" s="339" t="s">
        <v>86</v>
      </c>
      <c r="D91" s="339" t="s">
        <v>10</v>
      </c>
      <c r="E91" s="338">
        <v>2880</v>
      </c>
      <c r="F91" s="339"/>
      <c r="G91" s="332"/>
      <c r="H91" s="332"/>
      <c r="I91" s="332"/>
      <c r="J91" s="332"/>
      <c r="K91" s="332"/>
    </row>
    <row r="92" spans="1:11" ht="26.25" customHeight="1">
      <c r="A92" s="338"/>
      <c r="B92" s="336"/>
      <c r="C92" s="334"/>
      <c r="D92" s="334" t="s">
        <v>562</v>
      </c>
      <c r="E92" s="334">
        <f>SUM(E91)</f>
        <v>2880</v>
      </c>
      <c r="F92" s="334"/>
      <c r="G92" s="332"/>
      <c r="H92" s="332"/>
      <c r="I92" s="332"/>
      <c r="J92" s="332"/>
      <c r="K92" s="332"/>
    </row>
    <row r="93" spans="1:11" ht="26.25" customHeight="1">
      <c r="A93" s="338"/>
      <c r="B93" s="361"/>
      <c r="C93" s="362"/>
      <c r="D93" s="362" t="s">
        <v>83</v>
      </c>
      <c r="E93" s="360">
        <v>2880</v>
      </c>
      <c r="F93" s="334"/>
      <c r="G93" s="332"/>
      <c r="H93" s="332"/>
      <c r="I93" s="332"/>
      <c r="J93" s="332"/>
      <c r="K93" s="332"/>
    </row>
    <row r="94" spans="1:11" ht="21" customHeight="1">
      <c r="A94" s="356"/>
      <c r="B94" s="358"/>
      <c r="C94" s="359"/>
      <c r="D94" s="359" t="s">
        <v>137</v>
      </c>
      <c r="E94" s="360">
        <f>E93+E86+E79+E69+E53+E33+E12</f>
        <v>16797.5</v>
      </c>
      <c r="F94" s="334"/>
      <c r="G94" s="332"/>
      <c r="H94" s="332"/>
      <c r="I94" s="332"/>
      <c r="J94" s="332"/>
      <c r="K94" s="332"/>
    </row>
    <row r="95" spans="1:11" ht="21.75" customHeight="1">
      <c r="A95" s="337"/>
      <c r="B95" s="678" t="s">
        <v>87</v>
      </c>
      <c r="C95" s="672"/>
      <c r="D95" s="672"/>
      <c r="E95" s="673"/>
      <c r="F95" s="338"/>
      <c r="G95" s="332"/>
      <c r="H95" s="332"/>
      <c r="I95" s="332"/>
      <c r="J95" s="332"/>
      <c r="K95" s="332"/>
    </row>
    <row r="96" spans="1:11" ht="15.75" customHeight="1">
      <c r="A96" s="335" t="s">
        <v>1</v>
      </c>
      <c r="B96" s="336" t="s">
        <v>2</v>
      </c>
      <c r="C96" s="335" t="s">
        <v>3</v>
      </c>
      <c r="D96" s="335" t="s">
        <v>4</v>
      </c>
      <c r="E96" s="335" t="s">
        <v>5</v>
      </c>
      <c r="F96" s="334"/>
      <c r="G96" s="332"/>
      <c r="H96" s="332"/>
      <c r="I96" s="332"/>
      <c r="J96" s="332"/>
      <c r="K96" s="332"/>
    </row>
    <row r="97" spans="1:11" ht="15.75" customHeight="1">
      <c r="A97" s="334"/>
      <c r="B97" s="336" t="s">
        <v>7</v>
      </c>
      <c r="C97" s="336"/>
      <c r="D97" s="336"/>
      <c r="E97" s="334"/>
      <c r="F97" s="334"/>
      <c r="G97" s="332"/>
      <c r="H97" s="332"/>
      <c r="I97" s="332"/>
      <c r="J97" s="332"/>
      <c r="K97" s="332"/>
    </row>
    <row r="98" spans="1:11" ht="81.75" customHeight="1">
      <c r="A98" s="338" t="s">
        <v>88</v>
      </c>
      <c r="B98" s="363" t="s">
        <v>89</v>
      </c>
      <c r="C98" s="339" t="s">
        <v>22</v>
      </c>
      <c r="D98" s="364" t="s">
        <v>90</v>
      </c>
      <c r="E98" s="338">
        <v>171</v>
      </c>
      <c r="F98" s="341"/>
      <c r="G98" s="332"/>
      <c r="H98" s="332"/>
      <c r="I98" s="332"/>
      <c r="J98" s="332"/>
      <c r="K98" s="332"/>
    </row>
    <row r="99" spans="1:11" ht="15.75" customHeight="1">
      <c r="A99" s="335"/>
      <c r="B99" s="336"/>
      <c r="C99" s="335"/>
      <c r="D99" s="334" t="s">
        <v>562</v>
      </c>
      <c r="E99" s="334">
        <f>SUM(E98)</f>
        <v>171</v>
      </c>
      <c r="F99" s="334"/>
      <c r="G99" s="332"/>
      <c r="H99" s="332"/>
      <c r="I99" s="332"/>
      <c r="J99" s="332"/>
      <c r="K99" s="332"/>
    </row>
    <row r="100" spans="1:11" ht="15.75" customHeight="1">
      <c r="A100" s="338"/>
      <c r="B100" s="336" t="s">
        <v>16</v>
      </c>
      <c r="C100" s="337"/>
      <c r="D100" s="337"/>
      <c r="E100" s="338"/>
      <c r="F100" s="338"/>
      <c r="G100" s="332"/>
      <c r="H100" s="332"/>
      <c r="I100" s="332"/>
      <c r="J100" s="332"/>
      <c r="K100" s="332"/>
    </row>
    <row r="101" spans="1:11" ht="125.25" customHeight="1">
      <c r="A101" s="338" t="s">
        <v>91</v>
      </c>
      <c r="B101" s="365" t="s">
        <v>92</v>
      </c>
      <c r="C101" s="339" t="s">
        <v>14</v>
      </c>
      <c r="D101" s="366" t="s">
        <v>93</v>
      </c>
      <c r="E101" s="338">
        <v>80</v>
      </c>
      <c r="F101" s="344"/>
      <c r="G101" s="332"/>
      <c r="H101" s="332"/>
      <c r="I101" s="332"/>
      <c r="J101" s="332"/>
      <c r="K101" s="332"/>
    </row>
    <row r="102" spans="1:11" ht="121.5" customHeight="1">
      <c r="A102" s="338" t="s">
        <v>94</v>
      </c>
      <c r="B102" s="363" t="s">
        <v>95</v>
      </c>
      <c r="C102" s="339" t="s">
        <v>14</v>
      </c>
      <c r="D102" s="364" t="s">
        <v>96</v>
      </c>
      <c r="E102" s="338">
        <v>48</v>
      </c>
      <c r="F102" s="367"/>
      <c r="G102" s="368"/>
      <c r="H102" s="368"/>
      <c r="I102" s="368"/>
      <c r="J102" s="368"/>
      <c r="K102" s="368"/>
    </row>
    <row r="103" spans="1:11" ht="24.75" customHeight="1">
      <c r="A103" s="338"/>
      <c r="B103" s="365"/>
      <c r="C103" s="339"/>
      <c r="D103" s="334" t="s">
        <v>563</v>
      </c>
      <c r="E103" s="334">
        <f>SUM(E101:E102)</f>
        <v>128</v>
      </c>
      <c r="F103" s="338"/>
      <c r="G103" s="332"/>
      <c r="H103" s="332"/>
      <c r="I103" s="332"/>
      <c r="J103" s="332"/>
      <c r="K103" s="332"/>
    </row>
    <row r="104" spans="1:11" ht="15.75" customHeight="1">
      <c r="A104" s="338"/>
      <c r="B104" s="336" t="s">
        <v>20</v>
      </c>
      <c r="C104" s="337"/>
      <c r="D104" s="337"/>
      <c r="E104" s="338"/>
      <c r="F104" s="338"/>
      <c r="G104" s="332"/>
      <c r="H104" s="332"/>
      <c r="I104" s="332"/>
      <c r="J104" s="332"/>
      <c r="K104" s="332"/>
    </row>
    <row r="105" spans="1:11" ht="15.75" customHeight="1">
      <c r="A105" s="338" t="s">
        <v>97</v>
      </c>
      <c r="B105" s="369" t="s">
        <v>98</v>
      </c>
      <c r="C105" s="339" t="s">
        <v>14</v>
      </c>
      <c r="D105" s="370" t="s">
        <v>99</v>
      </c>
      <c r="E105" s="338">
        <v>44</v>
      </c>
      <c r="F105" s="344"/>
      <c r="G105" s="332"/>
      <c r="H105" s="332"/>
      <c r="I105" s="332"/>
      <c r="J105" s="332"/>
      <c r="K105" s="332"/>
    </row>
    <row r="106" spans="1:11" ht="109.5" customHeight="1">
      <c r="A106" s="338" t="s">
        <v>100</v>
      </c>
      <c r="B106" s="363" t="s">
        <v>101</v>
      </c>
      <c r="C106" s="339" t="s">
        <v>102</v>
      </c>
      <c r="D106" s="371" t="s">
        <v>103</v>
      </c>
      <c r="E106" s="338">
        <v>400</v>
      </c>
      <c r="F106" s="344"/>
      <c r="G106" s="332"/>
      <c r="H106" s="332"/>
      <c r="I106" s="332"/>
      <c r="J106" s="332"/>
      <c r="K106" s="332"/>
    </row>
    <row r="107" spans="1:11" ht="57" customHeight="1">
      <c r="A107" s="338" t="s">
        <v>104</v>
      </c>
      <c r="B107" s="372" t="s">
        <v>105</v>
      </c>
      <c r="C107" s="339" t="s">
        <v>14</v>
      </c>
      <c r="D107" s="370" t="s">
        <v>106</v>
      </c>
      <c r="E107" s="338">
        <v>51</v>
      </c>
      <c r="F107" s="344"/>
      <c r="G107" s="332"/>
      <c r="H107" s="332"/>
      <c r="I107" s="332"/>
      <c r="J107" s="332"/>
      <c r="K107" s="332"/>
    </row>
    <row r="108" spans="1:11" ht="68.25" customHeight="1">
      <c r="A108" s="338" t="s">
        <v>107</v>
      </c>
      <c r="B108" s="373" t="s">
        <v>108</v>
      </c>
      <c r="C108" s="339" t="s">
        <v>14</v>
      </c>
      <c r="D108" s="371" t="s">
        <v>109</v>
      </c>
      <c r="E108" s="338">
        <v>66</v>
      </c>
      <c r="F108" s="344"/>
      <c r="G108" s="332"/>
      <c r="H108" s="332"/>
      <c r="I108" s="332"/>
      <c r="J108" s="332"/>
      <c r="K108" s="332"/>
    </row>
    <row r="109" spans="1:11" ht="122.25" customHeight="1">
      <c r="A109" s="338" t="s">
        <v>110</v>
      </c>
      <c r="B109" s="374" t="s">
        <v>111</v>
      </c>
      <c r="C109" s="345" t="s">
        <v>58</v>
      </c>
      <c r="D109" s="364" t="s">
        <v>112</v>
      </c>
      <c r="E109" s="338">
        <v>76</v>
      </c>
      <c r="F109" s="341"/>
      <c r="G109" s="368"/>
      <c r="H109" s="368"/>
      <c r="I109" s="368"/>
      <c r="J109" s="368"/>
      <c r="K109" s="368"/>
    </row>
    <row r="110" spans="1:11" ht="48" customHeight="1">
      <c r="A110" s="338" t="s">
        <v>113</v>
      </c>
      <c r="B110" s="375" t="s">
        <v>114</v>
      </c>
      <c r="C110" s="339" t="s">
        <v>9</v>
      </c>
      <c r="D110" s="376" t="s">
        <v>115</v>
      </c>
      <c r="E110" s="338">
        <v>300</v>
      </c>
      <c r="F110" s="341"/>
      <c r="G110" s="332"/>
      <c r="H110" s="332"/>
      <c r="I110" s="332"/>
      <c r="J110" s="332"/>
      <c r="K110" s="332"/>
    </row>
    <row r="111" spans="1:11" ht="24.75" customHeight="1">
      <c r="A111" s="338"/>
      <c r="B111" s="337"/>
      <c r="C111" s="337"/>
      <c r="D111" s="334" t="s">
        <v>564</v>
      </c>
      <c r="E111" s="334">
        <f>SUM(E105:E110)</f>
        <v>937</v>
      </c>
      <c r="F111" s="338"/>
      <c r="G111" s="332"/>
      <c r="H111" s="332"/>
      <c r="I111" s="332"/>
      <c r="J111" s="332"/>
      <c r="K111" s="332"/>
    </row>
    <row r="112" spans="1:11" ht="22.5" customHeight="1">
      <c r="A112" s="338"/>
      <c r="B112" s="337"/>
      <c r="C112" s="337"/>
      <c r="D112" s="334" t="s">
        <v>24</v>
      </c>
      <c r="E112" s="334">
        <f>SUM(E103+E111+E99)</f>
        <v>1236</v>
      </c>
      <c r="F112" s="338"/>
      <c r="G112" s="332"/>
      <c r="H112" s="332"/>
      <c r="I112" s="332"/>
      <c r="J112" s="332"/>
      <c r="K112" s="332"/>
    </row>
    <row r="113" spans="1:11" ht="24" customHeight="1">
      <c r="A113" s="671" t="s">
        <v>116</v>
      </c>
      <c r="B113" s="672"/>
      <c r="C113" s="672"/>
      <c r="D113" s="672"/>
      <c r="E113" s="672"/>
      <c r="F113" s="673"/>
      <c r="G113" s="332"/>
      <c r="H113" s="332"/>
      <c r="I113" s="332"/>
      <c r="J113" s="332"/>
      <c r="K113" s="332"/>
    </row>
    <row r="114" spans="1:11" ht="15.75" customHeight="1">
      <c r="A114" s="332"/>
      <c r="B114" s="332"/>
      <c r="C114" s="332"/>
      <c r="D114" s="332"/>
      <c r="E114" s="355"/>
      <c r="F114" s="355"/>
      <c r="G114" s="332"/>
      <c r="H114" s="332"/>
      <c r="I114" s="332"/>
      <c r="J114" s="332"/>
      <c r="K114" s="332"/>
    </row>
    <row r="115" spans="1:11" ht="15.75" customHeight="1">
      <c r="A115" s="332"/>
      <c r="B115" s="332"/>
      <c r="C115" s="332"/>
      <c r="D115" s="332"/>
      <c r="E115" s="355"/>
      <c r="F115" s="355"/>
      <c r="G115" s="332"/>
      <c r="H115" s="332"/>
      <c r="I115" s="332"/>
      <c r="J115" s="332"/>
      <c r="K115" s="332"/>
    </row>
    <row r="116" spans="1:11" ht="15.75" customHeight="1">
      <c r="A116" s="332"/>
      <c r="B116" s="332"/>
      <c r="C116" s="332"/>
      <c r="D116" s="359" t="s">
        <v>138</v>
      </c>
      <c r="E116" s="377">
        <f>E112+E94</f>
        <v>18033.5</v>
      </c>
      <c r="F116" s="355"/>
      <c r="G116" s="332"/>
      <c r="H116" s="332"/>
      <c r="I116" s="332"/>
      <c r="J116" s="332"/>
      <c r="K116" s="332"/>
    </row>
  </sheetData>
  <mergeCells count="12">
    <mergeCell ref="A113:F113"/>
    <mergeCell ref="A1:F1"/>
    <mergeCell ref="A12:D12"/>
    <mergeCell ref="A13:F13"/>
    <mergeCell ref="A33:D33"/>
    <mergeCell ref="A34:F34"/>
    <mergeCell ref="A53:D53"/>
    <mergeCell ref="A54:F54"/>
    <mergeCell ref="A69:D69"/>
    <mergeCell ref="A79:D79"/>
    <mergeCell ref="A86:D86"/>
    <mergeCell ref="B95:E95"/>
  </mergeCells>
  <pageMargins left="0.7" right="0.7" top="0.75" bottom="0.75" header="0" footer="0"/>
  <pageSetup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130" zoomScaleNormal="100" zoomScaleSheetLayoutView="130" workbookViewId="0">
      <selection sqref="A1:I1"/>
    </sheetView>
  </sheetViews>
  <sheetFormatPr defaultRowHeight="15"/>
  <cols>
    <col min="1" max="1" width="9.140625" style="58"/>
    <col min="2" max="2" width="23.140625" style="58" customWidth="1"/>
    <col min="3" max="3" width="29.42578125" style="58" customWidth="1"/>
    <col min="4" max="4" width="29.7109375" style="58" hidden="1" customWidth="1"/>
    <col min="5" max="5" width="9.140625" style="58" hidden="1" customWidth="1"/>
    <col min="6" max="6" width="11.5703125" style="58" bestFit="1" customWidth="1"/>
    <col min="7" max="8" width="0" style="58" hidden="1" customWidth="1"/>
    <col min="9" max="9" width="20.140625" style="58" customWidth="1"/>
    <col min="10" max="16384" width="9.140625" style="58"/>
  </cols>
  <sheetData>
    <row r="1" spans="1:9" ht="18">
      <c r="A1" s="568" t="s">
        <v>566</v>
      </c>
      <c r="B1" s="568"/>
      <c r="C1" s="568"/>
      <c r="D1" s="568"/>
      <c r="E1" s="568"/>
      <c r="F1" s="568"/>
      <c r="G1" s="568"/>
      <c r="H1" s="568"/>
      <c r="I1" s="568"/>
    </row>
    <row r="2" spans="1:9" ht="15.75">
      <c r="A2" s="67"/>
      <c r="B2" s="76"/>
      <c r="C2" s="98"/>
      <c r="D2" s="76"/>
      <c r="E2" s="76"/>
      <c r="F2" s="67"/>
      <c r="G2" s="67"/>
      <c r="H2" s="276"/>
      <c r="I2" s="97"/>
    </row>
    <row r="3" spans="1:9" ht="31.5">
      <c r="A3" s="64" t="s">
        <v>204</v>
      </c>
      <c r="B3" s="65" t="s">
        <v>2</v>
      </c>
      <c r="C3" s="66" t="s">
        <v>203</v>
      </c>
      <c r="D3" s="65" t="s">
        <v>202</v>
      </c>
      <c r="E3" s="65" t="s">
        <v>201</v>
      </c>
      <c r="F3" s="64" t="s">
        <v>200</v>
      </c>
      <c r="G3" s="64" t="s">
        <v>199</v>
      </c>
      <c r="H3" s="277"/>
      <c r="I3" s="96" t="s">
        <v>198</v>
      </c>
    </row>
    <row r="4" spans="1:9" ht="15.75">
      <c r="A4" s="567" t="s">
        <v>197</v>
      </c>
      <c r="B4" s="567"/>
      <c r="C4" s="88"/>
      <c r="D4" s="87"/>
      <c r="E4" s="87"/>
      <c r="F4" s="82"/>
      <c r="G4" s="86"/>
      <c r="H4" s="86"/>
      <c r="I4" s="86"/>
    </row>
    <row r="5" spans="1:9" ht="31.5">
      <c r="A5" s="73">
        <v>1</v>
      </c>
      <c r="B5" s="78" t="s">
        <v>196</v>
      </c>
      <c r="C5" s="80" t="s">
        <v>195</v>
      </c>
      <c r="D5" s="92" t="s">
        <v>194</v>
      </c>
      <c r="E5" s="80" t="s">
        <v>193</v>
      </c>
      <c r="F5" s="68">
        <v>1000</v>
      </c>
      <c r="G5" s="68" t="s">
        <v>146</v>
      </c>
      <c r="H5" s="68"/>
      <c r="I5" s="68" t="s">
        <v>174</v>
      </c>
    </row>
    <row r="6" spans="1:9" ht="31.5">
      <c r="A6" s="73">
        <v>2</v>
      </c>
      <c r="B6" s="78" t="s">
        <v>192</v>
      </c>
      <c r="C6" s="80" t="s">
        <v>147</v>
      </c>
      <c r="D6" s="78" t="s">
        <v>191</v>
      </c>
      <c r="E6" s="78" t="s">
        <v>191</v>
      </c>
      <c r="F6" s="68">
        <v>1200</v>
      </c>
      <c r="G6" s="68" t="s">
        <v>146</v>
      </c>
      <c r="H6" s="68"/>
      <c r="I6" s="68" t="s">
        <v>174</v>
      </c>
    </row>
    <row r="7" spans="1:9" ht="15.75">
      <c r="A7" s="73"/>
      <c r="B7" s="83" t="s">
        <v>119</v>
      </c>
      <c r="C7" s="80"/>
      <c r="D7" s="78"/>
      <c r="E7" s="78"/>
      <c r="F7" s="82">
        <f>SUM(F5:F6)</f>
        <v>2200</v>
      </c>
      <c r="G7" s="68"/>
      <c r="H7" s="68"/>
      <c r="I7" s="68"/>
    </row>
    <row r="8" spans="1:9" ht="15.75">
      <c r="A8" s="567" t="s">
        <v>244</v>
      </c>
      <c r="B8" s="567"/>
      <c r="C8" s="88"/>
      <c r="D8" s="87"/>
      <c r="E8" s="87"/>
      <c r="F8" s="82"/>
      <c r="G8" s="86"/>
      <c r="H8" s="86"/>
      <c r="I8" s="86"/>
    </row>
    <row r="9" spans="1:9" ht="31.5">
      <c r="A9" s="73">
        <v>3</v>
      </c>
      <c r="B9" s="78" t="s">
        <v>190</v>
      </c>
      <c r="C9" s="80" t="s">
        <v>189</v>
      </c>
      <c r="D9" s="78" t="s">
        <v>188</v>
      </c>
      <c r="E9" s="95" t="s">
        <v>187</v>
      </c>
      <c r="F9" s="68">
        <v>500</v>
      </c>
      <c r="G9" s="68" t="s">
        <v>146</v>
      </c>
      <c r="H9" s="68"/>
      <c r="I9" s="68" t="s">
        <v>174</v>
      </c>
    </row>
    <row r="10" spans="1:9" ht="15.75">
      <c r="A10" s="73"/>
      <c r="B10" s="83" t="s">
        <v>119</v>
      </c>
      <c r="C10" s="80"/>
      <c r="D10" s="78"/>
      <c r="E10" s="78"/>
      <c r="F10" s="82">
        <f>+F9</f>
        <v>500</v>
      </c>
      <c r="G10" s="68"/>
      <c r="H10" s="68"/>
      <c r="I10" s="68"/>
    </row>
    <row r="11" spans="1:9" ht="15.75">
      <c r="A11" s="567" t="s">
        <v>186</v>
      </c>
      <c r="B11" s="567"/>
      <c r="C11" s="88"/>
      <c r="D11" s="87"/>
      <c r="E11" s="87"/>
      <c r="F11" s="82"/>
      <c r="G11" s="86"/>
      <c r="H11" s="86"/>
      <c r="I11" s="86"/>
    </row>
    <row r="12" spans="1:9" ht="31.5">
      <c r="A12" s="73">
        <v>4</v>
      </c>
      <c r="B12" s="80" t="s">
        <v>185</v>
      </c>
      <c r="C12" s="72" t="s">
        <v>172</v>
      </c>
      <c r="D12" s="71" t="s">
        <v>156</v>
      </c>
      <c r="E12" s="70"/>
      <c r="F12" s="70">
        <v>1800</v>
      </c>
      <c r="G12" s="69" t="s">
        <v>146</v>
      </c>
      <c r="H12" s="69"/>
      <c r="I12" s="81" t="s">
        <v>145</v>
      </c>
    </row>
    <row r="13" spans="1:9" ht="31.5">
      <c r="A13" s="73">
        <v>5</v>
      </c>
      <c r="B13" s="80" t="s">
        <v>184</v>
      </c>
      <c r="C13" s="80" t="s">
        <v>151</v>
      </c>
      <c r="D13" s="78" t="s">
        <v>183</v>
      </c>
      <c r="E13" s="78"/>
      <c r="F13" s="68">
        <v>1920</v>
      </c>
      <c r="G13" s="68" t="s">
        <v>146</v>
      </c>
      <c r="H13" s="68"/>
      <c r="I13" s="68" t="s">
        <v>145</v>
      </c>
    </row>
    <row r="14" spans="1:9" ht="15.75">
      <c r="A14" s="73">
        <v>6</v>
      </c>
      <c r="B14" s="80" t="s">
        <v>182</v>
      </c>
      <c r="C14" s="80" t="s">
        <v>150</v>
      </c>
      <c r="D14" s="78" t="s">
        <v>181</v>
      </c>
      <c r="E14" s="78"/>
      <c r="F14" s="68">
        <v>1600</v>
      </c>
      <c r="G14" s="68" t="s">
        <v>146</v>
      </c>
      <c r="H14" s="68"/>
      <c r="I14" s="68" t="s">
        <v>145</v>
      </c>
    </row>
    <row r="15" spans="1:9" ht="31.5">
      <c r="A15" s="73">
        <v>7</v>
      </c>
      <c r="B15" s="80" t="s">
        <v>180</v>
      </c>
      <c r="C15" s="80" t="s">
        <v>172</v>
      </c>
      <c r="D15" s="71" t="s">
        <v>156</v>
      </c>
      <c r="E15" s="78"/>
      <c r="F15" s="68">
        <v>2560</v>
      </c>
      <c r="G15" s="68" t="s">
        <v>146</v>
      </c>
      <c r="H15" s="68"/>
      <c r="I15" s="68" t="s">
        <v>145</v>
      </c>
    </row>
    <row r="16" spans="1:9" ht="15.75">
      <c r="A16" s="73">
        <v>8</v>
      </c>
      <c r="B16" s="80" t="s">
        <v>179</v>
      </c>
      <c r="C16" s="80" t="s">
        <v>147</v>
      </c>
      <c r="D16" s="78" t="s">
        <v>178</v>
      </c>
      <c r="E16" s="91"/>
      <c r="F16" s="68">
        <v>500</v>
      </c>
      <c r="G16" s="68" t="s">
        <v>146</v>
      </c>
      <c r="H16" s="68"/>
      <c r="I16" s="68" t="s">
        <v>145</v>
      </c>
    </row>
    <row r="17" spans="1:9" ht="15.75">
      <c r="A17" s="73"/>
      <c r="B17" s="83" t="s">
        <v>119</v>
      </c>
      <c r="C17" s="80"/>
      <c r="D17" s="78"/>
      <c r="E17" s="94"/>
      <c r="F17" s="82">
        <f>SUM(F12:F16)</f>
        <v>8380</v>
      </c>
      <c r="G17" s="68"/>
      <c r="H17" s="68"/>
      <c r="I17" s="68"/>
    </row>
    <row r="18" spans="1:9" ht="15.75">
      <c r="A18" s="567" t="s">
        <v>177</v>
      </c>
      <c r="B18" s="567"/>
      <c r="C18" s="80"/>
      <c r="D18" s="78"/>
      <c r="E18" s="94"/>
      <c r="F18" s="82"/>
      <c r="G18" s="68"/>
      <c r="H18" s="68"/>
      <c r="I18" s="68"/>
    </row>
    <row r="19" spans="1:9" ht="47.25">
      <c r="A19" s="73">
        <v>9</v>
      </c>
      <c r="B19" s="78" t="s">
        <v>491</v>
      </c>
      <c r="C19" s="93" t="s">
        <v>149</v>
      </c>
      <c r="D19" s="92" t="s">
        <v>176</v>
      </c>
      <c r="E19" s="77" t="s">
        <v>175</v>
      </c>
      <c r="F19" s="68">
        <v>80</v>
      </c>
      <c r="G19" s="68" t="s">
        <v>146</v>
      </c>
      <c r="H19" s="68"/>
      <c r="I19" s="68" t="s">
        <v>490</v>
      </c>
    </row>
    <row r="20" spans="1:9" ht="47.25">
      <c r="A20" s="73">
        <v>10</v>
      </c>
      <c r="B20" s="71" t="s">
        <v>173</v>
      </c>
      <c r="C20" s="72" t="s">
        <v>172</v>
      </c>
      <c r="D20" s="71" t="s">
        <v>171</v>
      </c>
      <c r="E20" s="70"/>
      <c r="F20" s="70">
        <v>1200</v>
      </c>
      <c r="G20" s="69" t="s">
        <v>146</v>
      </c>
      <c r="H20" s="69"/>
      <c r="I20" s="68" t="s">
        <v>145</v>
      </c>
    </row>
    <row r="21" spans="1:9" ht="15.75">
      <c r="A21" s="68">
        <v>11</v>
      </c>
      <c r="B21" s="78" t="s">
        <v>170</v>
      </c>
      <c r="C21" s="72" t="s">
        <v>147</v>
      </c>
      <c r="D21" s="78" t="s">
        <v>169</v>
      </c>
      <c r="E21" s="91"/>
      <c r="F21" s="68">
        <v>1000</v>
      </c>
      <c r="G21" s="68" t="s">
        <v>146</v>
      </c>
      <c r="H21" s="68"/>
      <c r="I21" s="68" t="s">
        <v>145</v>
      </c>
    </row>
    <row r="22" spans="1:9" ht="15.75">
      <c r="A22" s="73">
        <v>12</v>
      </c>
      <c r="B22" s="71" t="s">
        <v>168</v>
      </c>
      <c r="C22" s="72" t="s">
        <v>147</v>
      </c>
      <c r="D22" s="71" t="s">
        <v>167</v>
      </c>
      <c r="E22" s="70"/>
      <c r="F22" s="70">
        <v>800</v>
      </c>
      <c r="G22" s="69" t="s">
        <v>146</v>
      </c>
      <c r="H22" s="69"/>
      <c r="I22" s="68" t="s">
        <v>145</v>
      </c>
    </row>
    <row r="23" spans="1:9" ht="15.75">
      <c r="A23" s="68"/>
      <c r="B23" s="83" t="s">
        <v>119</v>
      </c>
      <c r="C23" s="84"/>
      <c r="D23" s="83"/>
      <c r="E23" s="83"/>
      <c r="F23" s="82">
        <f>SUM(F19:F22)</f>
        <v>3080</v>
      </c>
      <c r="G23" s="68"/>
      <c r="H23" s="68"/>
      <c r="I23" s="68"/>
    </row>
    <row r="24" spans="1:9" ht="15.75">
      <c r="A24" s="567" t="s">
        <v>166</v>
      </c>
      <c r="B24" s="567"/>
      <c r="C24" s="88"/>
      <c r="D24" s="87"/>
      <c r="E24" s="87"/>
      <c r="F24" s="82"/>
      <c r="G24" s="86"/>
      <c r="H24" s="86"/>
      <c r="I24" s="86"/>
    </row>
    <row r="25" spans="1:9" ht="31.5">
      <c r="A25" s="68">
        <v>13</v>
      </c>
      <c r="B25" s="74" t="s">
        <v>165</v>
      </c>
      <c r="C25" s="90" t="s">
        <v>147</v>
      </c>
      <c r="D25" s="74" t="s">
        <v>164</v>
      </c>
      <c r="E25" s="74" t="s">
        <v>163</v>
      </c>
      <c r="F25" s="89">
        <v>1350</v>
      </c>
      <c r="G25" s="89" t="s">
        <v>146</v>
      </c>
      <c r="H25" s="278"/>
      <c r="I25" s="63" t="s">
        <v>158</v>
      </c>
    </row>
    <row r="26" spans="1:9" ht="15.75">
      <c r="A26" s="73"/>
      <c r="B26" s="83" t="s">
        <v>119</v>
      </c>
      <c r="C26" s="84"/>
      <c r="D26" s="83"/>
      <c r="E26" s="83"/>
      <c r="F26" s="82">
        <f>SUM(F25)</f>
        <v>1350</v>
      </c>
      <c r="G26" s="68"/>
      <c r="H26" s="68"/>
      <c r="I26" s="68"/>
    </row>
    <row r="27" spans="1:9" ht="15.75">
      <c r="A27" s="567" t="s">
        <v>162</v>
      </c>
      <c r="B27" s="567"/>
      <c r="C27" s="88"/>
      <c r="D27" s="87"/>
      <c r="E27" s="87"/>
      <c r="F27" s="82"/>
      <c r="G27" s="86"/>
      <c r="H27" s="86"/>
      <c r="I27" s="86"/>
    </row>
    <row r="28" spans="1:9" ht="15.75">
      <c r="A28" s="68">
        <v>14</v>
      </c>
      <c r="B28" s="78" t="s">
        <v>161</v>
      </c>
      <c r="C28" s="80" t="s">
        <v>160</v>
      </c>
      <c r="D28" s="77" t="s">
        <v>159</v>
      </c>
      <c r="E28" s="85"/>
      <c r="F28" s="68">
        <v>1000</v>
      </c>
      <c r="G28" s="68" t="s">
        <v>146</v>
      </c>
      <c r="H28" s="68"/>
      <c r="I28" s="68" t="s">
        <v>158</v>
      </c>
    </row>
    <row r="29" spans="1:9" ht="31.5">
      <c r="A29" s="70">
        <v>15</v>
      </c>
      <c r="B29" s="77" t="s">
        <v>157</v>
      </c>
      <c r="C29" s="79" t="s">
        <v>147</v>
      </c>
      <c r="D29" s="71" t="s">
        <v>156</v>
      </c>
      <c r="E29" s="77"/>
      <c r="F29" s="75">
        <v>900</v>
      </c>
      <c r="G29" s="75" t="s">
        <v>146</v>
      </c>
      <c r="H29" s="75"/>
      <c r="I29" s="75" t="s">
        <v>145</v>
      </c>
    </row>
    <row r="30" spans="1:9" ht="31.5">
      <c r="A30" s="67">
        <v>16</v>
      </c>
      <c r="B30" s="77" t="s">
        <v>155</v>
      </c>
      <c r="C30" s="79" t="s">
        <v>147</v>
      </c>
      <c r="D30" s="78" t="s">
        <v>154</v>
      </c>
      <c r="E30" s="77"/>
      <c r="F30" s="75">
        <v>800</v>
      </c>
      <c r="G30" s="75" t="s">
        <v>146</v>
      </c>
      <c r="H30" s="75"/>
      <c r="I30" s="75" t="s">
        <v>145</v>
      </c>
    </row>
    <row r="31" spans="1:9" ht="15.75">
      <c r="A31" s="68">
        <v>17</v>
      </c>
      <c r="B31" s="77" t="s">
        <v>153</v>
      </c>
      <c r="C31" s="79" t="s">
        <v>148</v>
      </c>
      <c r="D31" s="77" t="s">
        <v>152</v>
      </c>
      <c r="E31" s="77"/>
      <c r="F31" s="75">
        <v>600</v>
      </c>
      <c r="G31" s="75" t="s">
        <v>146</v>
      </c>
      <c r="H31" s="75"/>
      <c r="I31" s="75" t="s">
        <v>145</v>
      </c>
    </row>
    <row r="32" spans="1:9" ht="15.75">
      <c r="A32" s="73"/>
      <c r="B32" s="83" t="s">
        <v>119</v>
      </c>
      <c r="C32" s="84"/>
      <c r="D32" s="83"/>
      <c r="E32" s="83"/>
      <c r="F32" s="82">
        <f>SUM(F28:F31)</f>
        <v>3300</v>
      </c>
      <c r="G32" s="68"/>
      <c r="H32" s="68"/>
      <c r="I32" s="68"/>
    </row>
    <row r="33" spans="1:9" ht="15.75">
      <c r="A33" s="62"/>
      <c r="B33" s="61"/>
      <c r="C33" s="331" t="s">
        <v>560</v>
      </c>
      <c r="D33" s="61"/>
      <c r="E33" s="61"/>
      <c r="F33" s="330">
        <f>F32+F26+F23+F17+F7+F10</f>
        <v>18810</v>
      </c>
      <c r="G33" s="60"/>
      <c r="H33" s="60"/>
      <c r="I33" s="59"/>
    </row>
    <row r="34" spans="1:9" ht="15.75">
      <c r="A34" s="569" t="s">
        <v>520</v>
      </c>
      <c r="B34" s="569"/>
      <c r="C34" s="294"/>
      <c r="D34" s="295"/>
      <c r="E34" s="295"/>
      <c r="F34" s="296"/>
      <c r="G34" s="297"/>
      <c r="H34" s="297"/>
      <c r="I34" s="298"/>
    </row>
    <row r="35" spans="1:9" ht="15.75">
      <c r="A35" s="297">
        <v>18</v>
      </c>
      <c r="B35" s="299" t="s">
        <v>527</v>
      </c>
      <c r="C35" s="300" t="s">
        <v>148</v>
      </c>
      <c r="D35" s="299" t="s">
        <v>528</v>
      </c>
      <c r="E35" s="299"/>
      <c r="F35" s="298">
        <v>320</v>
      </c>
      <c r="G35" s="298" t="s">
        <v>146</v>
      </c>
      <c r="H35" s="298"/>
      <c r="I35" s="298" t="s">
        <v>145</v>
      </c>
    </row>
    <row r="36" spans="1:9" ht="15.75">
      <c r="A36" s="301">
        <v>19</v>
      </c>
      <c r="B36" s="302" t="s">
        <v>529</v>
      </c>
      <c r="C36" s="303" t="s">
        <v>150</v>
      </c>
      <c r="D36" s="302" t="s">
        <v>530</v>
      </c>
      <c r="E36" s="301"/>
      <c r="F36" s="301">
        <v>2000</v>
      </c>
      <c r="G36" s="298" t="s">
        <v>146</v>
      </c>
      <c r="H36" s="298"/>
      <c r="I36" s="298" t="s">
        <v>145</v>
      </c>
    </row>
    <row r="37" spans="1:9" ht="31.5">
      <c r="A37" s="297">
        <v>20</v>
      </c>
      <c r="B37" s="302" t="s">
        <v>531</v>
      </c>
      <c r="C37" s="303" t="s">
        <v>532</v>
      </c>
      <c r="D37" s="299" t="s">
        <v>533</v>
      </c>
      <c r="E37" s="301"/>
      <c r="F37" s="301">
        <v>1500</v>
      </c>
      <c r="G37" s="298" t="s">
        <v>146</v>
      </c>
      <c r="H37" s="298"/>
      <c r="I37" s="298" t="s">
        <v>145</v>
      </c>
    </row>
    <row r="38" spans="1:9" ht="15.75">
      <c r="A38" s="301">
        <v>21</v>
      </c>
      <c r="B38" s="302" t="s">
        <v>534</v>
      </c>
      <c r="C38" s="303" t="s">
        <v>149</v>
      </c>
      <c r="D38" s="299" t="s">
        <v>535</v>
      </c>
      <c r="E38" s="301"/>
      <c r="F38" s="301">
        <v>1800</v>
      </c>
      <c r="G38" s="298" t="s">
        <v>146</v>
      </c>
      <c r="H38" s="298"/>
      <c r="I38" s="298" t="s">
        <v>145</v>
      </c>
    </row>
    <row r="39" spans="1:9" ht="47.25">
      <c r="A39" s="297">
        <v>22</v>
      </c>
      <c r="B39" s="302" t="s">
        <v>536</v>
      </c>
      <c r="C39" s="303" t="s">
        <v>151</v>
      </c>
      <c r="D39" s="299" t="s">
        <v>537</v>
      </c>
      <c r="E39" s="301"/>
      <c r="F39" s="301">
        <v>525</v>
      </c>
      <c r="G39" s="298" t="s">
        <v>146</v>
      </c>
      <c r="H39" s="298"/>
      <c r="I39" s="298" t="s">
        <v>145</v>
      </c>
    </row>
    <row r="40" spans="1:9" ht="94.5">
      <c r="A40" s="301">
        <v>23</v>
      </c>
      <c r="B40" s="304" t="s">
        <v>538</v>
      </c>
      <c r="C40" s="303" t="s">
        <v>150</v>
      </c>
      <c r="D40" s="299" t="s">
        <v>539</v>
      </c>
      <c r="E40" s="301"/>
      <c r="F40" s="301">
        <v>300</v>
      </c>
      <c r="G40" s="305" t="s">
        <v>146</v>
      </c>
      <c r="H40" s="305"/>
      <c r="I40" s="306" t="s">
        <v>145</v>
      </c>
    </row>
    <row r="41" spans="1:9" ht="31.5">
      <c r="A41" s="297">
        <v>24</v>
      </c>
      <c r="B41" s="307" t="s">
        <v>540</v>
      </c>
      <c r="C41" s="304" t="s">
        <v>149</v>
      </c>
      <c r="D41" s="299" t="s">
        <v>541</v>
      </c>
      <c r="E41" s="308"/>
      <c r="F41" s="297">
        <v>1500</v>
      </c>
      <c r="G41" s="297" t="s">
        <v>146</v>
      </c>
      <c r="H41" s="297"/>
      <c r="I41" s="309" t="s">
        <v>145</v>
      </c>
    </row>
    <row r="42" spans="1:9" ht="63">
      <c r="A42" s="301">
        <v>25</v>
      </c>
      <c r="B42" s="302" t="s">
        <v>542</v>
      </c>
      <c r="C42" s="303" t="s">
        <v>147</v>
      </c>
      <c r="D42" s="299" t="s">
        <v>543</v>
      </c>
      <c r="E42" s="301"/>
      <c r="F42" s="301">
        <v>850</v>
      </c>
      <c r="G42" s="305" t="s">
        <v>146</v>
      </c>
      <c r="H42" s="305"/>
      <c r="I42" s="297" t="s">
        <v>145</v>
      </c>
    </row>
    <row r="43" spans="1:9" ht="47.25">
      <c r="A43" s="297">
        <v>26</v>
      </c>
      <c r="B43" s="299" t="s">
        <v>544</v>
      </c>
      <c r="C43" s="300" t="s">
        <v>147</v>
      </c>
      <c r="D43" s="299" t="s">
        <v>545</v>
      </c>
      <c r="E43" s="308"/>
      <c r="F43" s="298">
        <v>1200</v>
      </c>
      <c r="G43" s="298" t="s">
        <v>146</v>
      </c>
      <c r="H43" s="298"/>
      <c r="I43" s="298" t="s">
        <v>145</v>
      </c>
    </row>
    <row r="44" spans="1:9" ht="47.25">
      <c r="A44" s="301">
        <v>27</v>
      </c>
      <c r="B44" s="299" t="s">
        <v>546</v>
      </c>
      <c r="C44" s="300" t="s">
        <v>147</v>
      </c>
      <c r="D44" s="299" t="s">
        <v>545</v>
      </c>
      <c r="E44" s="308"/>
      <c r="F44" s="298">
        <v>1000</v>
      </c>
      <c r="G44" s="298" t="s">
        <v>146</v>
      </c>
      <c r="H44" s="298"/>
      <c r="I44" s="298" t="s">
        <v>145</v>
      </c>
    </row>
    <row r="45" spans="1:9" ht="63">
      <c r="A45" s="297">
        <v>28</v>
      </c>
      <c r="B45" s="299" t="s">
        <v>547</v>
      </c>
      <c r="C45" s="303" t="s">
        <v>149</v>
      </c>
      <c r="D45" s="299" t="s">
        <v>548</v>
      </c>
      <c r="E45" s="301"/>
      <c r="F45" s="301">
        <v>2100</v>
      </c>
      <c r="G45" s="305" t="s">
        <v>146</v>
      </c>
      <c r="H45" s="305"/>
      <c r="I45" s="297" t="s">
        <v>145</v>
      </c>
    </row>
    <row r="46" spans="1:9" ht="31.5">
      <c r="A46" s="301">
        <v>29</v>
      </c>
      <c r="B46" s="299" t="s">
        <v>549</v>
      </c>
      <c r="C46" s="303" t="s">
        <v>149</v>
      </c>
      <c r="D46" s="299" t="s">
        <v>550</v>
      </c>
      <c r="E46" s="301"/>
      <c r="F46" s="301">
        <v>1500</v>
      </c>
      <c r="G46" s="305" t="s">
        <v>146</v>
      </c>
      <c r="H46" s="305"/>
      <c r="I46" s="297" t="s">
        <v>145</v>
      </c>
    </row>
    <row r="47" spans="1:9" ht="63">
      <c r="A47" s="297">
        <v>30</v>
      </c>
      <c r="B47" s="299" t="s">
        <v>551</v>
      </c>
      <c r="C47" s="303" t="s">
        <v>149</v>
      </c>
      <c r="D47" s="299" t="s">
        <v>552</v>
      </c>
      <c r="E47" s="301"/>
      <c r="F47" s="301">
        <v>1500</v>
      </c>
      <c r="G47" s="305" t="s">
        <v>146</v>
      </c>
      <c r="H47" s="305"/>
      <c r="I47" s="297" t="s">
        <v>145</v>
      </c>
    </row>
    <row r="48" spans="1:9" ht="15.75">
      <c r="A48" s="310"/>
      <c r="B48" s="311" t="s">
        <v>119</v>
      </c>
      <c r="C48" s="312"/>
      <c r="D48" s="311"/>
      <c r="E48" s="311"/>
      <c r="F48" s="313">
        <f>SUM(F35:F47)</f>
        <v>16095</v>
      </c>
      <c r="G48" s="310"/>
      <c r="H48" s="314"/>
      <c r="I48" s="315"/>
    </row>
    <row r="49" spans="1:9" ht="15.75">
      <c r="A49" s="565" t="s">
        <v>521</v>
      </c>
      <c r="B49" s="566"/>
      <c r="C49" s="316"/>
      <c r="D49" s="317"/>
      <c r="E49" s="317"/>
      <c r="F49" s="313"/>
      <c r="G49" s="313"/>
      <c r="H49" s="318"/>
      <c r="I49" s="319"/>
    </row>
    <row r="50" spans="1:9" ht="47.25">
      <c r="A50" s="310">
        <v>31</v>
      </c>
      <c r="B50" s="320" t="s">
        <v>553</v>
      </c>
      <c r="C50" s="303" t="s">
        <v>148</v>
      </c>
      <c r="D50" s="321" t="s">
        <v>554</v>
      </c>
      <c r="E50" s="301"/>
      <c r="F50" s="301">
        <v>500</v>
      </c>
      <c r="G50" s="298" t="s">
        <v>146</v>
      </c>
      <c r="H50" s="298"/>
      <c r="I50" s="298" t="s">
        <v>145</v>
      </c>
    </row>
    <row r="51" spans="1:9" ht="31.5">
      <c r="A51" s="322">
        <v>32</v>
      </c>
      <c r="B51" s="320" t="s">
        <v>555</v>
      </c>
      <c r="C51" s="303" t="s">
        <v>556</v>
      </c>
      <c r="D51" s="302" t="s">
        <v>557</v>
      </c>
      <c r="E51" s="301"/>
      <c r="F51" s="301">
        <v>3660</v>
      </c>
      <c r="G51" s="305" t="s">
        <v>146</v>
      </c>
      <c r="H51" s="305"/>
      <c r="I51" s="297" t="s">
        <v>145</v>
      </c>
    </row>
    <row r="52" spans="1:9" ht="31.5">
      <c r="A52" s="310">
        <v>33</v>
      </c>
      <c r="B52" s="320" t="s">
        <v>558</v>
      </c>
      <c r="C52" s="303" t="s">
        <v>147</v>
      </c>
      <c r="D52" s="302" t="s">
        <v>557</v>
      </c>
      <c r="E52" s="301"/>
      <c r="F52" s="301">
        <v>1500</v>
      </c>
      <c r="G52" s="297" t="s">
        <v>146</v>
      </c>
      <c r="H52" s="297"/>
      <c r="I52" s="309" t="s">
        <v>145</v>
      </c>
    </row>
    <row r="53" spans="1:9" ht="31.5">
      <c r="A53" s="322">
        <v>34</v>
      </c>
      <c r="B53" s="302" t="s">
        <v>559</v>
      </c>
      <c r="C53" s="303" t="s">
        <v>556</v>
      </c>
      <c r="D53" s="302" t="s">
        <v>557</v>
      </c>
      <c r="E53" s="301"/>
      <c r="F53" s="301">
        <v>1680</v>
      </c>
      <c r="G53" s="305" t="s">
        <v>146</v>
      </c>
      <c r="H53" s="305"/>
      <c r="I53" s="297" t="s">
        <v>145</v>
      </c>
    </row>
    <row r="54" spans="1:9" ht="15.75">
      <c r="A54" s="322"/>
      <c r="B54" s="311" t="s">
        <v>119</v>
      </c>
      <c r="C54" s="312"/>
      <c r="D54" s="311"/>
      <c r="E54" s="311"/>
      <c r="F54" s="323">
        <f>SUM(F50:F53)</f>
        <v>7340</v>
      </c>
      <c r="G54" s="310"/>
      <c r="H54" s="314"/>
      <c r="I54" s="315"/>
    </row>
    <row r="55" spans="1:9" ht="15.75">
      <c r="A55" s="324"/>
      <c r="B55" s="325"/>
      <c r="C55" s="326"/>
      <c r="D55" s="325"/>
      <c r="E55" s="325"/>
      <c r="F55" s="327">
        <f>F54+F48+F33+F27+F24+F18+F11</f>
        <v>42245</v>
      </c>
      <c r="G55" s="328"/>
      <c r="H55" s="328"/>
      <c r="I55" s="329"/>
    </row>
  </sheetData>
  <mergeCells count="9">
    <mergeCell ref="A49:B49"/>
    <mergeCell ref="A27:B27"/>
    <mergeCell ref="A1:I1"/>
    <mergeCell ref="A4:B4"/>
    <mergeCell ref="A11:B11"/>
    <mergeCell ref="A18:B18"/>
    <mergeCell ref="A24:B24"/>
    <mergeCell ref="A34:B34"/>
    <mergeCell ref="A8:B8"/>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
  <sheetViews>
    <sheetView tabSelected="1" view="pageBreakPreview" zoomScaleNormal="100" zoomScaleSheetLayoutView="100" workbookViewId="0">
      <pane ySplit="3" topLeftCell="A4" activePane="bottomLeft" state="frozen"/>
      <selection pane="bottomLeft" activeCell="F10" sqref="F10"/>
    </sheetView>
  </sheetViews>
  <sheetFormatPr defaultRowHeight="15.75"/>
  <cols>
    <col min="1" max="1" width="9.140625" style="500"/>
    <col min="2" max="2" width="23.140625" style="499" customWidth="1"/>
    <col min="3" max="3" width="29.42578125" style="499" customWidth="1"/>
    <col min="4" max="5" width="14.85546875" style="508" customWidth="1"/>
    <col min="6" max="6" width="19.5703125" style="499" customWidth="1"/>
    <col min="7" max="7" width="9.140625" style="58"/>
    <col min="8" max="8" width="8.5703125" style="531" customWidth="1"/>
    <col min="9" max="9" width="8.5703125" style="58" customWidth="1"/>
    <col min="10" max="10" width="9.85546875" style="58" customWidth="1"/>
    <col min="11" max="16384" width="9.140625" style="58"/>
  </cols>
  <sheetData>
    <row r="1" spans="1:19" ht="26.25" customHeight="1">
      <c r="A1" s="570" t="s">
        <v>773</v>
      </c>
      <c r="B1" s="571"/>
      <c r="C1" s="571"/>
      <c r="D1" s="571"/>
      <c r="E1" s="571"/>
      <c r="F1" s="571"/>
      <c r="G1" s="534"/>
      <c r="H1" s="534"/>
      <c r="I1" s="534"/>
      <c r="J1" s="534"/>
      <c r="K1" s="534"/>
      <c r="L1" s="534"/>
      <c r="M1" s="534"/>
      <c r="N1" s="534"/>
      <c r="O1" s="534"/>
      <c r="P1" s="534"/>
      <c r="Q1" s="534"/>
      <c r="R1" s="534"/>
      <c r="S1" s="534"/>
    </row>
    <row r="2" spans="1:19">
      <c r="A2" s="75"/>
      <c r="B2" s="505"/>
      <c r="C2" s="516"/>
      <c r="D2" s="515"/>
      <c r="E2" s="515"/>
      <c r="F2" s="515"/>
      <c r="G2" s="538"/>
      <c r="H2" s="537"/>
      <c r="I2" s="537"/>
      <c r="J2" s="537"/>
      <c r="K2" s="538"/>
      <c r="L2" s="538"/>
      <c r="M2" s="534"/>
      <c r="N2" s="534"/>
      <c r="O2" s="534"/>
      <c r="P2" s="534"/>
      <c r="Q2" s="534"/>
      <c r="R2" s="534"/>
      <c r="S2" s="534"/>
    </row>
    <row r="3" spans="1:19" s="546" customFormat="1" ht="47.25">
      <c r="A3" s="540" t="s">
        <v>204</v>
      </c>
      <c r="B3" s="541" t="s">
        <v>2</v>
      </c>
      <c r="C3" s="542" t="s">
        <v>203</v>
      </c>
      <c r="D3" s="540" t="s">
        <v>261</v>
      </c>
      <c r="E3" s="540" t="s">
        <v>200</v>
      </c>
      <c r="F3" s="540" t="s">
        <v>684</v>
      </c>
      <c r="G3" s="543"/>
      <c r="H3" s="544"/>
      <c r="I3" s="544"/>
      <c r="J3" s="544"/>
      <c r="K3" s="543"/>
      <c r="L3" s="543"/>
      <c r="M3" s="545"/>
      <c r="N3" s="545"/>
      <c r="O3" s="545"/>
      <c r="P3" s="545"/>
      <c r="Q3" s="545"/>
      <c r="R3" s="545"/>
      <c r="S3" s="545"/>
    </row>
    <row r="4" spans="1:19" s="551" customFormat="1" ht="49.5" customHeight="1">
      <c r="A4" s="392">
        <v>1</v>
      </c>
      <c r="B4" s="393" t="s">
        <v>161</v>
      </c>
      <c r="C4" s="539" t="s">
        <v>160</v>
      </c>
      <c r="D4" s="550" t="s">
        <v>772</v>
      </c>
      <c r="E4" s="392">
        <v>1000</v>
      </c>
      <c r="F4" s="392" t="s">
        <v>253</v>
      </c>
    </row>
    <row r="5" spans="1:19" s="546" customFormat="1">
      <c r="A5" s="547"/>
      <c r="B5" s="547"/>
      <c r="C5" s="547"/>
      <c r="D5" s="548"/>
      <c r="E5" s="548"/>
      <c r="F5" s="547"/>
      <c r="H5" s="549"/>
    </row>
  </sheetData>
  <mergeCells count="1">
    <mergeCell ref="A1:F1"/>
  </mergeCell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view="pageBreakPreview" zoomScaleNormal="100" zoomScaleSheetLayoutView="100" workbookViewId="0">
      <selection activeCell="L18" sqref="L18"/>
    </sheetView>
  </sheetViews>
  <sheetFormatPr defaultRowHeight="15.75"/>
  <cols>
    <col min="1" max="1" width="9.140625" style="500"/>
    <col min="2" max="2" width="23.140625" style="499" customWidth="1"/>
    <col min="3" max="3" width="29.42578125" style="499" customWidth="1"/>
    <col min="4" max="4" width="29.7109375" style="499" hidden="1" customWidth="1"/>
    <col min="5" max="5" width="9.140625" style="499" hidden="1" customWidth="1"/>
    <col min="6" max="6" width="11.5703125" style="508" bestFit="1" customWidth="1"/>
    <col min="7" max="8" width="9.140625" style="499" hidden="1" customWidth="1"/>
    <col min="9" max="9" width="17.42578125" style="508" customWidth="1"/>
    <col min="10" max="10" width="16.5703125" style="499" customWidth="1"/>
    <col min="11" max="11" width="19.5703125" style="499" customWidth="1"/>
    <col min="12" max="12" width="20" style="509" customWidth="1"/>
    <col min="13" max="13" width="15.85546875" style="500" customWidth="1"/>
    <col min="14" max="14" width="18.42578125" style="500" customWidth="1"/>
    <col min="15" max="16384" width="9.140625" style="58"/>
  </cols>
  <sheetData>
    <row r="1" spans="1:14" ht="15.75" customHeight="1">
      <c r="A1" s="572" t="s">
        <v>566</v>
      </c>
      <c r="B1" s="573"/>
      <c r="C1" s="573"/>
      <c r="D1" s="573"/>
      <c r="E1" s="573"/>
      <c r="F1" s="573"/>
      <c r="G1" s="573"/>
      <c r="H1" s="573"/>
      <c r="I1" s="573"/>
      <c r="J1" s="573"/>
      <c r="K1" s="573"/>
      <c r="L1" s="573"/>
      <c r="M1" s="573"/>
      <c r="N1" s="574"/>
    </row>
    <row r="2" spans="1:14">
      <c r="A2" s="75"/>
      <c r="B2" s="505"/>
      <c r="C2" s="516"/>
      <c r="D2" s="505"/>
      <c r="E2" s="505"/>
      <c r="F2" s="515"/>
      <c r="G2" s="515"/>
      <c r="H2" s="515"/>
      <c r="I2" s="515"/>
      <c r="J2" s="515"/>
      <c r="K2" s="515"/>
      <c r="L2" s="515"/>
      <c r="M2" s="515"/>
      <c r="N2" s="75"/>
    </row>
    <row r="3" spans="1:14" ht="47.25">
      <c r="A3" s="330" t="s">
        <v>204</v>
      </c>
      <c r="B3" s="496" t="s">
        <v>2</v>
      </c>
      <c r="C3" s="331" t="s">
        <v>203</v>
      </c>
      <c r="D3" s="496" t="s">
        <v>202</v>
      </c>
      <c r="E3" s="496" t="s">
        <v>201</v>
      </c>
      <c r="F3" s="330" t="s">
        <v>200</v>
      </c>
      <c r="G3" s="330" t="s">
        <v>199</v>
      </c>
      <c r="H3" s="330"/>
      <c r="I3" s="330" t="s">
        <v>261</v>
      </c>
      <c r="J3" s="330" t="s">
        <v>198</v>
      </c>
      <c r="K3" s="330" t="s">
        <v>685</v>
      </c>
      <c r="L3" s="330" t="s">
        <v>684</v>
      </c>
      <c r="M3" s="330" t="s">
        <v>734</v>
      </c>
      <c r="N3" s="330" t="s">
        <v>711</v>
      </c>
    </row>
    <row r="4" spans="1:14" hidden="1">
      <c r="A4" s="520" t="s">
        <v>197</v>
      </c>
      <c r="B4" s="495"/>
      <c r="C4" s="88"/>
      <c r="D4" s="87"/>
      <c r="E4" s="87"/>
      <c r="F4" s="82"/>
      <c r="G4" s="86"/>
      <c r="H4" s="86"/>
      <c r="I4" s="86"/>
      <c r="J4" s="86"/>
      <c r="K4" s="86"/>
      <c r="L4" s="510"/>
      <c r="M4" s="501"/>
      <c r="N4" s="501"/>
    </row>
    <row r="5" spans="1:14" ht="31.5" hidden="1">
      <c r="A5" s="68">
        <v>1</v>
      </c>
      <c r="B5" s="78" t="s">
        <v>196</v>
      </c>
      <c r="C5" s="80" t="s">
        <v>195</v>
      </c>
      <c r="D5" s="92" t="s">
        <v>194</v>
      </c>
      <c r="E5" s="80" t="s">
        <v>193</v>
      </c>
      <c r="F5" s="68">
        <v>1000</v>
      </c>
      <c r="G5" s="68" t="s">
        <v>146</v>
      </c>
      <c r="H5" s="68"/>
      <c r="I5" s="68"/>
      <c r="J5" s="68" t="s">
        <v>174</v>
      </c>
      <c r="K5" s="68" t="s">
        <v>629</v>
      </c>
      <c r="L5" s="510"/>
      <c r="M5" s="501"/>
      <c r="N5" s="501"/>
    </row>
    <row r="6" spans="1:14" ht="31.5" hidden="1">
      <c r="A6" s="68">
        <v>2</v>
      </c>
      <c r="B6" s="78" t="s">
        <v>192</v>
      </c>
      <c r="C6" s="80" t="s">
        <v>147</v>
      </c>
      <c r="D6" s="78" t="s">
        <v>191</v>
      </c>
      <c r="E6" s="78" t="s">
        <v>191</v>
      </c>
      <c r="F6" s="68">
        <v>1200</v>
      </c>
      <c r="G6" s="68" t="s">
        <v>146</v>
      </c>
      <c r="H6" s="68"/>
      <c r="I6" s="68"/>
      <c r="J6" s="68" t="s">
        <v>174</v>
      </c>
      <c r="K6" s="68" t="s">
        <v>611</v>
      </c>
      <c r="L6" s="510"/>
      <c r="M6" s="501"/>
      <c r="N6" s="501"/>
    </row>
    <row r="7" spans="1:14" hidden="1">
      <c r="A7" s="68"/>
      <c r="B7" s="83" t="s">
        <v>119</v>
      </c>
      <c r="C7" s="80"/>
      <c r="D7" s="78"/>
      <c r="E7" s="78"/>
      <c r="F7" s="82">
        <f>SUM(F5:F6)</f>
        <v>2200</v>
      </c>
      <c r="G7" s="68"/>
      <c r="H7" s="68"/>
      <c r="I7" s="68"/>
      <c r="J7" s="68"/>
      <c r="K7" s="68"/>
      <c r="L7" s="510"/>
      <c r="M7" s="501"/>
      <c r="N7" s="501"/>
    </row>
    <row r="8" spans="1:14" hidden="1">
      <c r="A8" s="520" t="s">
        <v>244</v>
      </c>
      <c r="B8" s="495"/>
      <c r="C8" s="88"/>
      <c r="D8" s="87"/>
      <c r="E8" s="87"/>
      <c r="F8" s="82"/>
      <c r="G8" s="86"/>
      <c r="H8" s="86"/>
      <c r="I8" s="86"/>
      <c r="J8" s="86"/>
      <c r="K8" s="86"/>
      <c r="L8" s="510"/>
      <c r="M8" s="501"/>
      <c r="N8" s="501"/>
    </row>
    <row r="9" spans="1:14" ht="31.5" hidden="1">
      <c r="A9" s="68">
        <v>3</v>
      </c>
      <c r="B9" s="78" t="s">
        <v>190</v>
      </c>
      <c r="C9" s="80" t="s">
        <v>189</v>
      </c>
      <c r="D9" s="78" t="s">
        <v>188</v>
      </c>
      <c r="E9" s="95" t="s">
        <v>187</v>
      </c>
      <c r="F9" s="68">
        <v>500</v>
      </c>
      <c r="G9" s="68" t="s">
        <v>146</v>
      </c>
      <c r="H9" s="68"/>
      <c r="I9" s="68"/>
      <c r="J9" s="68" t="s">
        <v>174</v>
      </c>
      <c r="K9" s="68" t="s">
        <v>630</v>
      </c>
      <c r="L9" s="510"/>
      <c r="M9" s="501"/>
      <c r="N9" s="501"/>
    </row>
    <row r="10" spans="1:14" hidden="1">
      <c r="A10" s="68"/>
      <c r="B10" s="83" t="s">
        <v>119</v>
      </c>
      <c r="C10" s="80"/>
      <c r="D10" s="78"/>
      <c r="E10" s="78"/>
      <c r="F10" s="82">
        <f>+F9</f>
        <v>500</v>
      </c>
      <c r="G10" s="68"/>
      <c r="H10" s="68"/>
      <c r="I10" s="68"/>
      <c r="J10" s="68"/>
      <c r="K10" s="68"/>
      <c r="L10" s="510"/>
      <c r="M10" s="501"/>
      <c r="N10" s="501"/>
    </row>
    <row r="11" spans="1:14" ht="31.5">
      <c r="A11" s="68">
        <v>1</v>
      </c>
      <c r="B11" s="80" t="s">
        <v>184</v>
      </c>
      <c r="C11" s="80" t="s">
        <v>151</v>
      </c>
      <c r="D11" s="78" t="s">
        <v>183</v>
      </c>
      <c r="E11" s="78"/>
      <c r="F11" s="68">
        <v>1920</v>
      </c>
      <c r="G11" s="68" t="s">
        <v>146</v>
      </c>
      <c r="H11" s="68"/>
      <c r="I11" s="68" t="s">
        <v>691</v>
      </c>
      <c r="J11" s="68" t="s">
        <v>145</v>
      </c>
      <c r="K11" s="396">
        <v>47088</v>
      </c>
      <c r="L11" s="510" t="s">
        <v>124</v>
      </c>
      <c r="M11" s="512" t="s">
        <v>712</v>
      </c>
      <c r="N11" s="512" t="s">
        <v>714</v>
      </c>
    </row>
    <row r="12" spans="1:14" ht="47.25" hidden="1">
      <c r="A12" s="68">
        <v>4</v>
      </c>
      <c r="B12" s="419" t="s">
        <v>491</v>
      </c>
      <c r="C12" s="420" t="s">
        <v>149</v>
      </c>
      <c r="D12" s="421" t="s">
        <v>176</v>
      </c>
      <c r="E12" s="419" t="s">
        <v>175</v>
      </c>
      <c r="F12" s="422">
        <v>80</v>
      </c>
      <c r="G12" s="422" t="s">
        <v>146</v>
      </c>
      <c r="H12" s="422"/>
      <c r="I12" s="422"/>
      <c r="J12" s="422" t="s">
        <v>490</v>
      </c>
      <c r="K12" s="68"/>
      <c r="L12" s="510"/>
      <c r="M12" s="501"/>
      <c r="N12" s="501"/>
    </row>
    <row r="13" spans="1:14">
      <c r="A13" s="68">
        <v>2</v>
      </c>
      <c r="B13" s="80" t="s">
        <v>179</v>
      </c>
      <c r="C13" s="80" t="s">
        <v>147</v>
      </c>
      <c r="D13" s="78" t="s">
        <v>178</v>
      </c>
      <c r="E13" s="91"/>
      <c r="F13" s="68">
        <v>500</v>
      </c>
      <c r="G13" s="68" t="s">
        <v>146</v>
      </c>
      <c r="H13" s="68"/>
      <c r="I13" s="518" t="s">
        <v>692</v>
      </c>
      <c r="J13" s="68" t="s">
        <v>145</v>
      </c>
      <c r="K13" s="68" t="s">
        <v>641</v>
      </c>
      <c r="L13" s="510" t="s">
        <v>124</v>
      </c>
      <c r="M13" s="512" t="s">
        <v>712</v>
      </c>
      <c r="N13" s="512" t="s">
        <v>714</v>
      </c>
    </row>
    <row r="14" spans="1:14" ht="47.25">
      <c r="A14" s="68">
        <v>3</v>
      </c>
      <c r="B14" s="71" t="s">
        <v>719</v>
      </c>
      <c r="C14" s="72" t="s">
        <v>556</v>
      </c>
      <c r="D14" s="71" t="s">
        <v>171</v>
      </c>
      <c r="E14" s="70"/>
      <c r="F14" s="68">
        <v>1680</v>
      </c>
      <c r="G14" s="69" t="s">
        <v>146</v>
      </c>
      <c r="H14" s="69"/>
      <c r="I14" s="519" t="s">
        <v>693</v>
      </c>
      <c r="J14" s="68" t="s">
        <v>145</v>
      </c>
      <c r="K14" s="396" t="s">
        <v>658</v>
      </c>
      <c r="L14" s="510" t="s">
        <v>686</v>
      </c>
      <c r="M14" s="512"/>
      <c r="N14" s="512" t="s">
        <v>715</v>
      </c>
    </row>
    <row r="15" spans="1:14" ht="47.25">
      <c r="A15" s="68">
        <v>4</v>
      </c>
      <c r="B15" s="71" t="s">
        <v>720</v>
      </c>
      <c r="C15" s="72" t="s">
        <v>150</v>
      </c>
      <c r="D15" s="71" t="s">
        <v>171</v>
      </c>
      <c r="E15" s="70"/>
      <c r="F15" s="68">
        <v>300</v>
      </c>
      <c r="G15" s="69" t="s">
        <v>146</v>
      </c>
      <c r="H15" s="69"/>
      <c r="I15" s="519" t="s">
        <v>693</v>
      </c>
      <c r="J15" s="68" t="s">
        <v>145</v>
      </c>
      <c r="K15" s="396" t="s">
        <v>659</v>
      </c>
      <c r="L15" s="510" t="s">
        <v>686</v>
      </c>
      <c r="M15" s="512"/>
      <c r="N15" s="512"/>
    </row>
    <row r="16" spans="1:14" ht="47.25">
      <c r="A16" s="68">
        <v>5</v>
      </c>
      <c r="B16" s="71" t="s">
        <v>170</v>
      </c>
      <c r="C16" s="80" t="s">
        <v>147</v>
      </c>
      <c r="D16" s="71" t="s">
        <v>171</v>
      </c>
      <c r="E16" s="70"/>
      <c r="F16" s="68">
        <v>1000</v>
      </c>
      <c r="G16" s="69" t="s">
        <v>146</v>
      </c>
      <c r="H16" s="69"/>
      <c r="I16" s="518" t="s">
        <v>692</v>
      </c>
      <c r="J16" s="68" t="s">
        <v>145</v>
      </c>
      <c r="K16" s="68" t="s">
        <v>660</v>
      </c>
      <c r="L16" s="510" t="s">
        <v>686</v>
      </c>
      <c r="M16" s="512" t="s">
        <v>712</v>
      </c>
      <c r="N16" s="512" t="s">
        <v>714</v>
      </c>
    </row>
    <row r="17" spans="1:14" ht="27" customHeight="1">
      <c r="A17" s="68">
        <v>6</v>
      </c>
      <c r="B17" s="71" t="s">
        <v>573</v>
      </c>
      <c r="C17" s="72" t="s">
        <v>597</v>
      </c>
      <c r="D17" s="71" t="s">
        <v>171</v>
      </c>
      <c r="E17" s="70"/>
      <c r="F17" s="68">
        <v>1500</v>
      </c>
      <c r="G17" s="69" t="s">
        <v>146</v>
      </c>
      <c r="H17" s="69"/>
      <c r="I17" s="518" t="s">
        <v>692</v>
      </c>
      <c r="J17" s="68" t="s">
        <v>145</v>
      </c>
      <c r="K17" s="68" t="s">
        <v>661</v>
      </c>
      <c r="L17" s="510" t="s">
        <v>686</v>
      </c>
      <c r="M17" s="512" t="s">
        <v>712</v>
      </c>
      <c r="N17" s="512" t="s">
        <v>714</v>
      </c>
    </row>
    <row r="18" spans="1:14" ht="22.5" customHeight="1">
      <c r="A18" s="68">
        <v>7</v>
      </c>
      <c r="B18" s="71" t="s">
        <v>542</v>
      </c>
      <c r="C18" s="80" t="s">
        <v>147</v>
      </c>
      <c r="D18" s="71" t="s">
        <v>171</v>
      </c>
      <c r="E18" s="70"/>
      <c r="F18" s="68">
        <v>900</v>
      </c>
      <c r="G18" s="69" t="s">
        <v>146</v>
      </c>
      <c r="H18" s="69"/>
      <c r="I18" s="518" t="s">
        <v>692</v>
      </c>
      <c r="J18" s="68" t="s">
        <v>145</v>
      </c>
      <c r="K18" s="68" t="s">
        <v>642</v>
      </c>
      <c r="L18" s="510" t="s">
        <v>686</v>
      </c>
      <c r="M18" s="512" t="s">
        <v>712</v>
      </c>
      <c r="N18" s="512" t="s">
        <v>715</v>
      </c>
    </row>
    <row r="19" spans="1:14" ht="20.25" customHeight="1">
      <c r="A19" s="68">
        <v>8</v>
      </c>
      <c r="B19" s="71" t="s">
        <v>574</v>
      </c>
      <c r="C19" s="72" t="s">
        <v>149</v>
      </c>
      <c r="D19" s="71"/>
      <c r="E19" s="70"/>
      <c r="F19" s="68">
        <v>1000</v>
      </c>
      <c r="G19" s="69"/>
      <c r="H19" s="69"/>
      <c r="I19" s="396" t="str">
        <f>LOOKUP(B19,[1]Sheet10!$C$3:$C$39,[1]Sheet10!$F$3:$F$39)</f>
        <v>Tata Power</v>
      </c>
      <c r="J19" s="68" t="s">
        <v>145</v>
      </c>
      <c r="K19" s="68" t="s">
        <v>662</v>
      </c>
      <c r="L19" s="510" t="s">
        <v>686</v>
      </c>
      <c r="M19" s="512" t="s">
        <v>712</v>
      </c>
      <c r="N19" s="512" t="s">
        <v>715</v>
      </c>
    </row>
    <row r="20" spans="1:14" ht="21.75" customHeight="1">
      <c r="A20" s="68">
        <v>9</v>
      </c>
      <c r="B20" s="71" t="s">
        <v>721</v>
      </c>
      <c r="C20" s="72" t="s">
        <v>576</v>
      </c>
      <c r="D20" s="71"/>
      <c r="E20" s="70"/>
      <c r="F20" s="68">
        <v>1600</v>
      </c>
      <c r="G20" s="69"/>
      <c r="H20" s="69"/>
      <c r="I20" s="396" t="str">
        <f>LOOKUP(B20,[1]Sheet10!$C$3:$C$39,[1]Sheet10!$F$3:$F$39)</f>
        <v>Tata Power</v>
      </c>
      <c r="J20" s="68" t="s">
        <v>145</v>
      </c>
      <c r="K20" s="68" t="s">
        <v>663</v>
      </c>
      <c r="L20" s="510" t="s">
        <v>686</v>
      </c>
      <c r="M20" s="512"/>
      <c r="N20" s="512" t="s">
        <v>715</v>
      </c>
    </row>
    <row r="21" spans="1:14" ht="25.5" customHeight="1">
      <c r="A21" s="68">
        <f>+A20+1</f>
        <v>10</v>
      </c>
      <c r="B21" s="71" t="s">
        <v>722</v>
      </c>
      <c r="C21" s="72" t="s">
        <v>172</v>
      </c>
      <c r="D21" s="71"/>
      <c r="E21" s="70"/>
      <c r="F21" s="68">
        <v>1800</v>
      </c>
      <c r="G21" s="69"/>
      <c r="H21" s="69"/>
      <c r="I21" s="396" t="str">
        <f>LOOKUP(B21,[1]Sheet10!$C$3:$C$39,[1]Sheet10!$F$3:$F$39)</f>
        <v>Greenko</v>
      </c>
      <c r="J21" s="68" t="s">
        <v>145</v>
      </c>
      <c r="K21" s="68" t="s">
        <v>664</v>
      </c>
      <c r="L21" s="510" t="s">
        <v>686</v>
      </c>
      <c r="M21" s="512" t="s">
        <v>712</v>
      </c>
      <c r="N21" s="512" t="s">
        <v>714</v>
      </c>
    </row>
    <row r="22" spans="1:14" ht="25.5" customHeight="1">
      <c r="A22" s="68">
        <f>+A21+1</f>
        <v>11</v>
      </c>
      <c r="B22" s="71" t="s">
        <v>713</v>
      </c>
      <c r="C22" s="80" t="s">
        <v>147</v>
      </c>
      <c r="D22" s="71"/>
      <c r="E22" s="70"/>
      <c r="F22" s="68">
        <v>1800</v>
      </c>
      <c r="G22" s="69"/>
      <c r="H22" s="69"/>
      <c r="I22" s="396" t="str">
        <f>LOOKUP(B22,[1]Sheet10!$C$3:$C$39,[1]Sheet10!$F$3:$F$39)</f>
        <v>WBSEDL</v>
      </c>
      <c r="J22" s="68" t="s">
        <v>145</v>
      </c>
      <c r="K22" s="392" t="s">
        <v>664</v>
      </c>
      <c r="L22" s="510" t="s">
        <v>686</v>
      </c>
      <c r="M22" s="512" t="s">
        <v>712</v>
      </c>
      <c r="N22" s="512" t="s">
        <v>715</v>
      </c>
    </row>
    <row r="23" spans="1:14" ht="22.5" customHeight="1">
      <c r="A23" s="68">
        <v>14</v>
      </c>
      <c r="B23" s="71" t="s">
        <v>591</v>
      </c>
      <c r="C23" s="72" t="s">
        <v>597</v>
      </c>
      <c r="D23" s="71" t="s">
        <v>171</v>
      </c>
      <c r="E23" s="70"/>
      <c r="F23" s="68">
        <v>1500</v>
      </c>
      <c r="G23" s="69" t="s">
        <v>146</v>
      </c>
      <c r="H23" s="69"/>
      <c r="I23" s="518" t="s">
        <v>692</v>
      </c>
      <c r="J23" s="68" t="s">
        <v>145</v>
      </c>
      <c r="K23" s="68" t="s">
        <v>667</v>
      </c>
      <c r="L23" s="510" t="s">
        <v>686</v>
      </c>
      <c r="M23" s="513"/>
      <c r="N23" s="513"/>
    </row>
    <row r="24" spans="1:14" ht="26.25" customHeight="1">
      <c r="A24" s="68">
        <f>+A23+1</f>
        <v>15</v>
      </c>
      <c r="B24" s="71" t="s">
        <v>595</v>
      </c>
      <c r="C24" s="72" t="s">
        <v>597</v>
      </c>
      <c r="D24" s="71" t="s">
        <v>171</v>
      </c>
      <c r="E24" s="70"/>
      <c r="F24" s="68">
        <v>1500</v>
      </c>
      <c r="G24" s="69" t="s">
        <v>146</v>
      </c>
      <c r="H24" s="69"/>
      <c r="I24" s="518" t="s">
        <v>692</v>
      </c>
      <c r="J24" s="68" t="s">
        <v>145</v>
      </c>
      <c r="K24" s="68" t="s">
        <v>665</v>
      </c>
      <c r="L24" s="510" t="s">
        <v>686</v>
      </c>
      <c r="M24" s="512"/>
      <c r="N24" s="512"/>
    </row>
    <row r="25" spans="1:14" ht="24.75" customHeight="1">
      <c r="A25" s="68">
        <v>12</v>
      </c>
      <c r="B25" s="71" t="s">
        <v>723</v>
      </c>
      <c r="C25" s="71" t="s">
        <v>556</v>
      </c>
      <c r="D25" s="71" t="s">
        <v>171</v>
      </c>
      <c r="E25" s="70"/>
      <c r="F25" s="68">
        <v>600</v>
      </c>
      <c r="G25" s="69" t="s">
        <v>146</v>
      </c>
      <c r="H25" s="69"/>
      <c r="I25" s="396" t="s">
        <v>694</v>
      </c>
      <c r="J25" s="68" t="s">
        <v>145</v>
      </c>
      <c r="K25" s="68" t="s">
        <v>665</v>
      </c>
      <c r="L25" s="510" t="s">
        <v>687</v>
      </c>
      <c r="M25" s="512"/>
      <c r="N25" s="512"/>
    </row>
    <row r="26" spans="1:14" ht="47.25" hidden="1">
      <c r="A26" s="68">
        <f>+A25+1</f>
        <v>13</v>
      </c>
      <c r="B26" s="71" t="s">
        <v>165</v>
      </c>
      <c r="C26" s="80" t="s">
        <v>147</v>
      </c>
      <c r="D26" s="71" t="s">
        <v>171</v>
      </c>
      <c r="E26" s="70"/>
      <c r="F26" s="68">
        <v>1350</v>
      </c>
      <c r="G26" s="69" t="s">
        <v>146</v>
      </c>
      <c r="H26" s="69"/>
      <c r="I26" s="396" t="str">
        <f>LOOKUP(B26,[1]Sheet10!$C$3:$C$39,[1]Sheet10!$F$3:$F$39)</f>
        <v>APGENCO</v>
      </c>
      <c r="J26" s="68" t="s">
        <v>600</v>
      </c>
      <c r="K26" s="68" t="s">
        <v>658</v>
      </c>
      <c r="L26" s="510" t="s">
        <v>687</v>
      </c>
      <c r="M26" s="512"/>
      <c r="N26" s="512"/>
    </row>
    <row r="27" spans="1:14" ht="47.25">
      <c r="A27" s="68">
        <v>13</v>
      </c>
      <c r="B27" s="71" t="s">
        <v>724</v>
      </c>
      <c r="C27" s="71" t="s">
        <v>172</v>
      </c>
      <c r="D27" s="71" t="s">
        <v>171</v>
      </c>
      <c r="E27" s="70"/>
      <c r="F27" s="68">
        <v>1200</v>
      </c>
      <c r="G27" s="69" t="s">
        <v>146</v>
      </c>
      <c r="H27" s="69"/>
      <c r="I27" s="519" t="s">
        <v>693</v>
      </c>
      <c r="J27" s="68" t="s">
        <v>145</v>
      </c>
      <c r="K27" s="68" t="s">
        <v>666</v>
      </c>
      <c r="L27" s="510" t="s">
        <v>687</v>
      </c>
      <c r="M27" s="513"/>
      <c r="N27" s="513"/>
    </row>
    <row r="28" spans="1:14" ht="47.25">
      <c r="A28" s="68">
        <f t="shared" ref="A28:A36" si="0">+A27+1</f>
        <v>14</v>
      </c>
      <c r="B28" s="71" t="s">
        <v>725</v>
      </c>
      <c r="C28" s="71" t="s">
        <v>149</v>
      </c>
      <c r="D28" s="71" t="s">
        <v>171</v>
      </c>
      <c r="E28" s="70"/>
      <c r="F28" s="68">
        <v>1500</v>
      </c>
      <c r="G28" s="69" t="s">
        <v>146</v>
      </c>
      <c r="H28" s="69"/>
      <c r="I28" s="519" t="s">
        <v>693</v>
      </c>
      <c r="J28" s="68" t="s">
        <v>145</v>
      </c>
      <c r="K28" s="68" t="s">
        <v>646</v>
      </c>
      <c r="L28" s="510" t="s">
        <v>687</v>
      </c>
      <c r="M28" s="512" t="s">
        <v>712</v>
      </c>
      <c r="N28" s="512" t="s">
        <v>716</v>
      </c>
    </row>
    <row r="29" spans="1:14" ht="26.25" customHeight="1">
      <c r="A29" s="68">
        <f t="shared" si="0"/>
        <v>15</v>
      </c>
      <c r="B29" s="71" t="s">
        <v>726</v>
      </c>
      <c r="C29" s="71" t="s">
        <v>149</v>
      </c>
      <c r="D29" s="71" t="s">
        <v>171</v>
      </c>
      <c r="E29" s="70"/>
      <c r="F29" s="68">
        <v>1500</v>
      </c>
      <c r="G29" s="69" t="s">
        <v>146</v>
      </c>
      <c r="H29" s="69"/>
      <c r="I29" s="519" t="s">
        <v>693</v>
      </c>
      <c r="J29" s="68" t="s">
        <v>145</v>
      </c>
      <c r="K29" s="68" t="s">
        <v>649</v>
      </c>
      <c r="L29" s="510" t="s">
        <v>687</v>
      </c>
      <c r="M29" s="512" t="s">
        <v>712</v>
      </c>
      <c r="N29" s="512" t="s">
        <v>715</v>
      </c>
    </row>
    <row r="30" spans="1:14" s="391" customFormat="1" ht="26.25" customHeight="1">
      <c r="A30" s="68">
        <f t="shared" si="0"/>
        <v>16</v>
      </c>
      <c r="B30" s="71" t="s">
        <v>581</v>
      </c>
      <c r="C30" s="71" t="s">
        <v>149</v>
      </c>
      <c r="D30" s="71" t="s">
        <v>171</v>
      </c>
      <c r="E30" s="70"/>
      <c r="F30" s="68">
        <v>1800</v>
      </c>
      <c r="G30" s="69" t="s">
        <v>146</v>
      </c>
      <c r="H30" s="69"/>
      <c r="I30" s="396" t="s">
        <v>695</v>
      </c>
      <c r="J30" s="68" t="s">
        <v>145</v>
      </c>
      <c r="K30" s="68" t="s">
        <v>668</v>
      </c>
      <c r="L30" s="510" t="s">
        <v>687</v>
      </c>
      <c r="M30" s="512" t="s">
        <v>712</v>
      </c>
      <c r="N30" s="512" t="s">
        <v>715</v>
      </c>
    </row>
    <row r="31" spans="1:14" s="391" customFormat="1" ht="36" customHeight="1">
      <c r="A31" s="68">
        <f t="shared" si="0"/>
        <v>17</v>
      </c>
      <c r="B31" s="71" t="s">
        <v>727</v>
      </c>
      <c r="C31" s="71" t="s">
        <v>556</v>
      </c>
      <c r="D31" s="71"/>
      <c r="E31" s="70"/>
      <c r="F31" s="68">
        <v>3660</v>
      </c>
      <c r="G31" s="69"/>
      <c r="H31" s="69"/>
      <c r="I31" s="396" t="s">
        <v>696</v>
      </c>
      <c r="J31" s="68" t="s">
        <v>145</v>
      </c>
      <c r="K31" s="68" t="s">
        <v>665</v>
      </c>
      <c r="L31" s="510" t="s">
        <v>687</v>
      </c>
      <c r="M31" s="512"/>
      <c r="N31" s="512" t="s">
        <v>715</v>
      </c>
    </row>
    <row r="32" spans="1:14" ht="30.75" customHeight="1">
      <c r="A32" s="68">
        <f t="shared" si="0"/>
        <v>18</v>
      </c>
      <c r="B32" s="71" t="s">
        <v>728</v>
      </c>
      <c r="C32" s="71" t="s">
        <v>172</v>
      </c>
      <c r="D32" s="71"/>
      <c r="E32" s="70"/>
      <c r="F32" s="68">
        <v>2560</v>
      </c>
      <c r="G32" s="69"/>
      <c r="H32" s="69"/>
      <c r="I32" s="396" t="s">
        <v>696</v>
      </c>
      <c r="J32" s="68" t="s">
        <v>145</v>
      </c>
      <c r="K32" s="68" t="s">
        <v>669</v>
      </c>
      <c r="L32" s="510" t="s">
        <v>687</v>
      </c>
      <c r="M32" s="512" t="s">
        <v>712</v>
      </c>
      <c r="N32" s="512" t="s">
        <v>714</v>
      </c>
    </row>
    <row r="33" spans="1:14" ht="24" customHeight="1">
      <c r="A33" s="68">
        <f t="shared" si="0"/>
        <v>19</v>
      </c>
      <c r="B33" s="71" t="s">
        <v>168</v>
      </c>
      <c r="C33" s="71" t="s">
        <v>147</v>
      </c>
      <c r="D33" s="71"/>
      <c r="E33" s="70"/>
      <c r="F33" s="68">
        <v>800</v>
      </c>
      <c r="G33" s="69"/>
      <c r="H33" s="69"/>
      <c r="I33" s="470" t="s">
        <v>697</v>
      </c>
      <c r="J33" s="68" t="s">
        <v>145</v>
      </c>
      <c r="K33" s="68" t="s">
        <v>645</v>
      </c>
      <c r="L33" s="510" t="s">
        <v>687</v>
      </c>
      <c r="M33" s="512" t="s">
        <v>712</v>
      </c>
      <c r="N33" s="512" t="s">
        <v>715</v>
      </c>
    </row>
    <row r="34" spans="1:14" ht="27.75" customHeight="1">
      <c r="A34" s="68">
        <f t="shared" si="0"/>
        <v>20</v>
      </c>
      <c r="B34" s="71" t="s">
        <v>585</v>
      </c>
      <c r="C34" s="71" t="s">
        <v>147</v>
      </c>
      <c r="D34" s="71"/>
      <c r="E34" s="70"/>
      <c r="F34" s="68">
        <v>1200</v>
      </c>
      <c r="G34" s="69"/>
      <c r="H34" s="69"/>
      <c r="I34" s="470" t="s">
        <v>700</v>
      </c>
      <c r="J34" s="68" t="s">
        <v>145</v>
      </c>
      <c r="K34" s="68" t="s">
        <v>671</v>
      </c>
      <c r="L34" s="510" t="s">
        <v>687</v>
      </c>
      <c r="M34" s="513"/>
      <c r="N34" s="513"/>
    </row>
    <row r="35" spans="1:14" ht="26.25" customHeight="1">
      <c r="A35" s="68">
        <f t="shared" si="0"/>
        <v>21</v>
      </c>
      <c r="B35" s="71" t="s">
        <v>586</v>
      </c>
      <c r="C35" s="71" t="s">
        <v>147</v>
      </c>
      <c r="D35" s="71"/>
      <c r="E35" s="70"/>
      <c r="F35" s="68">
        <v>1000</v>
      </c>
      <c r="G35" s="69"/>
      <c r="H35" s="69"/>
      <c r="I35" s="470" t="s">
        <v>700</v>
      </c>
      <c r="J35" s="68" t="s">
        <v>145</v>
      </c>
      <c r="K35" s="68" t="s">
        <v>672</v>
      </c>
      <c r="L35" s="510" t="s">
        <v>687</v>
      </c>
      <c r="M35" s="512"/>
      <c r="N35" s="512"/>
    </row>
    <row r="36" spans="1:14" ht="20.25" customHeight="1">
      <c r="A36" s="68">
        <f t="shared" si="0"/>
        <v>22</v>
      </c>
      <c r="B36" s="71" t="s">
        <v>592</v>
      </c>
      <c r="C36" s="71" t="s">
        <v>147</v>
      </c>
      <c r="D36" s="71"/>
      <c r="E36" s="70"/>
      <c r="F36" s="68">
        <v>950</v>
      </c>
      <c r="G36" s="69"/>
      <c r="H36" s="69"/>
      <c r="I36" s="396" t="s">
        <v>298</v>
      </c>
      <c r="J36" s="68" t="s">
        <v>145</v>
      </c>
      <c r="K36" s="68" t="s">
        <v>678</v>
      </c>
      <c r="L36" s="510" t="s">
        <v>687</v>
      </c>
      <c r="M36" s="512" t="s">
        <v>712</v>
      </c>
      <c r="N36" s="512" t="s">
        <v>715</v>
      </c>
    </row>
    <row r="37" spans="1:14" ht="24" customHeight="1">
      <c r="A37" s="68">
        <v>22</v>
      </c>
      <c r="B37" s="78" t="s">
        <v>729</v>
      </c>
      <c r="C37" s="78" t="s">
        <v>583</v>
      </c>
      <c r="D37" s="78" t="s">
        <v>159</v>
      </c>
      <c r="E37" s="85"/>
      <c r="F37" s="68">
        <v>2000</v>
      </c>
      <c r="G37" s="68" t="s">
        <v>146</v>
      </c>
      <c r="H37" s="68"/>
      <c r="I37" s="396" t="s">
        <v>698</v>
      </c>
      <c r="J37" s="68" t="s">
        <v>145</v>
      </c>
      <c r="K37" s="68" t="s">
        <v>651</v>
      </c>
      <c r="L37" s="510" t="s">
        <v>688</v>
      </c>
      <c r="M37" s="512" t="s">
        <v>712</v>
      </c>
      <c r="N37" s="512" t="s">
        <v>714</v>
      </c>
    </row>
    <row r="38" spans="1:14">
      <c r="A38" s="68">
        <v>23</v>
      </c>
      <c r="B38" s="78" t="s">
        <v>153</v>
      </c>
      <c r="C38" s="78" t="s">
        <v>148</v>
      </c>
      <c r="D38" s="78" t="s">
        <v>159</v>
      </c>
      <c r="E38" s="85"/>
      <c r="F38" s="68">
        <v>600</v>
      </c>
      <c r="G38" s="68" t="s">
        <v>146</v>
      </c>
      <c r="H38" s="68"/>
      <c r="I38" s="396" t="s">
        <v>699</v>
      </c>
      <c r="J38" s="68" t="s">
        <v>145</v>
      </c>
      <c r="K38" s="68" t="s">
        <v>650</v>
      </c>
      <c r="L38" s="510" t="s">
        <v>688</v>
      </c>
      <c r="M38" s="512" t="s">
        <v>712</v>
      </c>
      <c r="N38" s="512" t="s">
        <v>717</v>
      </c>
    </row>
    <row r="39" spans="1:14" ht="15.75" hidden="1" customHeight="1">
      <c r="A39" s="68">
        <f>+A38+1</f>
        <v>24</v>
      </c>
      <c r="B39" s="78" t="s">
        <v>161</v>
      </c>
      <c r="C39" s="78" t="s">
        <v>160</v>
      </c>
      <c r="D39" s="77" t="s">
        <v>159</v>
      </c>
      <c r="E39" s="85"/>
      <c r="F39" s="68">
        <v>1000</v>
      </c>
      <c r="G39" s="68" t="s">
        <v>146</v>
      </c>
      <c r="H39" s="68"/>
      <c r="I39" s="396" t="str">
        <f>LOOKUP(B39,[1]Sheet10!$C$3:$C$39,[1]Sheet10!$F$3:$F$39)</f>
        <v>APGENCO</v>
      </c>
      <c r="J39" s="68" t="s">
        <v>158</v>
      </c>
      <c r="K39" s="68" t="s">
        <v>674</v>
      </c>
      <c r="L39" s="510" t="s">
        <v>688</v>
      </c>
      <c r="M39" s="512"/>
      <c r="N39" s="512"/>
    </row>
    <row r="40" spans="1:14" ht="63">
      <c r="A40" s="68">
        <f>+A39+1</f>
        <v>25</v>
      </c>
      <c r="B40" s="78" t="s">
        <v>588</v>
      </c>
      <c r="C40" s="78" t="s">
        <v>147</v>
      </c>
      <c r="D40" s="78" t="s">
        <v>159</v>
      </c>
      <c r="E40" s="85"/>
      <c r="F40" s="68">
        <v>800</v>
      </c>
      <c r="G40" s="68" t="s">
        <v>146</v>
      </c>
      <c r="H40" s="68"/>
      <c r="I40" s="470" t="s">
        <v>697</v>
      </c>
      <c r="J40" s="68" t="s">
        <v>145</v>
      </c>
      <c r="K40" s="68" t="s">
        <v>670</v>
      </c>
      <c r="L40" s="510" t="s">
        <v>688</v>
      </c>
      <c r="M40" s="513"/>
      <c r="N40" s="513"/>
    </row>
    <row r="41" spans="1:14" ht="47.25">
      <c r="A41" s="68">
        <f>+A40+1</f>
        <v>26</v>
      </c>
      <c r="B41" s="78" t="s">
        <v>157</v>
      </c>
      <c r="C41" s="78" t="s">
        <v>147</v>
      </c>
      <c r="D41" s="77" t="s">
        <v>159</v>
      </c>
      <c r="E41" s="85"/>
      <c r="F41" s="68">
        <v>900</v>
      </c>
      <c r="G41" s="68" t="s">
        <v>146</v>
      </c>
      <c r="H41" s="68"/>
      <c r="I41" s="396" t="str">
        <f>LOOKUP(B41,[1]Sheet10!$C$3:$C$39,[1]Sheet10!$F$3:$F$39)</f>
        <v>Shirdi Sai Electricals Ltd.</v>
      </c>
      <c r="J41" s="75" t="s">
        <v>145</v>
      </c>
      <c r="K41" s="75" t="s">
        <v>673</v>
      </c>
      <c r="L41" s="510" t="s">
        <v>688</v>
      </c>
      <c r="M41" s="512" t="s">
        <v>712</v>
      </c>
      <c r="N41" s="512" t="s">
        <v>715</v>
      </c>
    </row>
    <row r="42" spans="1:14" ht="21" customHeight="1">
      <c r="A42" s="392">
        <f>+A41+1</f>
        <v>27</v>
      </c>
      <c r="B42" s="393" t="s">
        <v>589</v>
      </c>
      <c r="C42" s="393" t="s">
        <v>147</v>
      </c>
      <c r="D42" s="394" t="s">
        <v>159</v>
      </c>
      <c r="E42" s="395"/>
      <c r="F42" s="392">
        <v>1000</v>
      </c>
      <c r="G42" s="392" t="s">
        <v>146</v>
      </c>
      <c r="H42" s="392"/>
      <c r="I42" s="396" t="s">
        <v>298</v>
      </c>
      <c r="J42" s="424" t="s">
        <v>145</v>
      </c>
      <c r="K42" s="424" t="s">
        <v>655</v>
      </c>
      <c r="L42" s="510" t="s">
        <v>688</v>
      </c>
      <c r="M42" s="512"/>
      <c r="N42" s="512"/>
    </row>
    <row r="43" spans="1:14" ht="22.5" customHeight="1">
      <c r="A43" s="68">
        <v>28</v>
      </c>
      <c r="B43" s="77" t="s">
        <v>730</v>
      </c>
      <c r="C43" s="77" t="s">
        <v>147</v>
      </c>
      <c r="D43" s="77" t="s">
        <v>528</v>
      </c>
      <c r="E43" s="77"/>
      <c r="F43" s="75">
        <v>1500</v>
      </c>
      <c r="G43" s="75" t="s">
        <v>146</v>
      </c>
      <c r="H43" s="75"/>
      <c r="I43" s="396" t="s">
        <v>701</v>
      </c>
      <c r="J43" s="75" t="s">
        <v>145</v>
      </c>
      <c r="K43" s="75" t="s">
        <v>675</v>
      </c>
      <c r="L43" s="510" t="s">
        <v>689</v>
      </c>
      <c r="M43" s="512" t="s">
        <v>712</v>
      </c>
      <c r="N43" s="512" t="s">
        <v>715</v>
      </c>
    </row>
    <row r="44" spans="1:14" s="391" customFormat="1">
      <c r="A44" s="68">
        <f>+A43+1</f>
        <v>29</v>
      </c>
      <c r="B44" s="77" t="s">
        <v>602</v>
      </c>
      <c r="C44" s="77" t="s">
        <v>147</v>
      </c>
      <c r="D44" s="77" t="s">
        <v>528</v>
      </c>
      <c r="E44" s="77"/>
      <c r="F44" s="75">
        <v>1400</v>
      </c>
      <c r="G44" s="75" t="s">
        <v>146</v>
      </c>
      <c r="H44" s="75"/>
      <c r="I44" s="470" t="s">
        <v>702</v>
      </c>
      <c r="J44" s="75" t="s">
        <v>145</v>
      </c>
      <c r="K44" s="75" t="s">
        <v>676</v>
      </c>
      <c r="L44" s="510" t="s">
        <v>689</v>
      </c>
      <c r="M44" s="512"/>
      <c r="N44" s="512"/>
    </row>
    <row r="45" spans="1:14" s="391" customFormat="1">
      <c r="A45" s="68">
        <f>+A44+1</f>
        <v>30</v>
      </c>
      <c r="B45" s="77" t="s">
        <v>603</v>
      </c>
      <c r="C45" s="77" t="s">
        <v>147</v>
      </c>
      <c r="D45" s="77" t="s">
        <v>528</v>
      </c>
      <c r="E45" s="77"/>
      <c r="F45" s="75">
        <v>800</v>
      </c>
      <c r="G45" s="75" t="s">
        <v>146</v>
      </c>
      <c r="H45" s="75"/>
      <c r="I45" s="470" t="s">
        <v>702</v>
      </c>
      <c r="J45" s="75" t="s">
        <v>145</v>
      </c>
      <c r="K45" s="75" t="s">
        <v>653</v>
      </c>
      <c r="L45" s="510" t="s">
        <v>689</v>
      </c>
      <c r="M45" s="514"/>
      <c r="N45" s="514"/>
    </row>
    <row r="46" spans="1:14">
      <c r="A46" s="517">
        <v>35</v>
      </c>
      <c r="B46" s="498" t="s">
        <v>703</v>
      </c>
      <c r="C46" s="498" t="s">
        <v>151</v>
      </c>
      <c r="D46" s="498"/>
      <c r="E46" s="498"/>
      <c r="F46" s="506">
        <v>640</v>
      </c>
      <c r="G46" s="498"/>
      <c r="H46" s="498"/>
      <c r="I46" s="506" t="s">
        <v>704</v>
      </c>
      <c r="J46" s="68" t="s">
        <v>145</v>
      </c>
      <c r="K46" s="498"/>
      <c r="L46" s="506" t="s">
        <v>689</v>
      </c>
      <c r="M46" s="512"/>
      <c r="N46" s="512"/>
    </row>
    <row r="47" spans="1:14" ht="47.25">
      <c r="A47" s="75">
        <v>30</v>
      </c>
      <c r="B47" s="498" t="s">
        <v>731</v>
      </c>
      <c r="C47" s="498" t="s">
        <v>148</v>
      </c>
      <c r="D47" s="505" t="s">
        <v>554</v>
      </c>
      <c r="E47" s="70"/>
      <c r="F47" s="506">
        <v>320</v>
      </c>
      <c r="G47" s="75" t="s">
        <v>146</v>
      </c>
      <c r="H47" s="75"/>
      <c r="I47" s="396" t="s">
        <v>699</v>
      </c>
      <c r="J47" s="75" t="s">
        <v>145</v>
      </c>
      <c r="K47" s="75" t="s">
        <v>677</v>
      </c>
      <c r="L47" s="510" t="s">
        <v>690</v>
      </c>
      <c r="M47" s="514"/>
      <c r="N47" s="514"/>
    </row>
    <row r="48" spans="1:14" ht="47.25">
      <c r="A48" s="392">
        <f>+A47+1</f>
        <v>31</v>
      </c>
      <c r="B48" s="498" t="s">
        <v>732</v>
      </c>
      <c r="C48" s="498" t="s">
        <v>148</v>
      </c>
      <c r="D48" s="505" t="s">
        <v>554</v>
      </c>
      <c r="E48" s="70"/>
      <c r="F48" s="506">
        <v>500</v>
      </c>
      <c r="G48" s="69" t="s">
        <v>146</v>
      </c>
      <c r="H48" s="69"/>
      <c r="I48" s="396" t="s">
        <v>699</v>
      </c>
      <c r="J48" s="68" t="s">
        <v>145</v>
      </c>
      <c r="K48" s="68" t="s">
        <v>656</v>
      </c>
      <c r="L48" s="510" t="s">
        <v>690</v>
      </c>
      <c r="M48" s="512"/>
      <c r="N48" s="512"/>
    </row>
    <row r="49" spans="1:14">
      <c r="A49" s="520" t="s">
        <v>177</v>
      </c>
      <c r="B49" s="495"/>
      <c r="C49" s="88"/>
      <c r="D49" s="87"/>
      <c r="E49" s="87"/>
      <c r="F49" s="82"/>
      <c r="G49" s="86"/>
      <c r="H49" s="86"/>
      <c r="I49" s="86"/>
      <c r="J49" s="86"/>
      <c r="K49" s="86"/>
      <c r="L49" s="510"/>
      <c r="M49" s="501"/>
      <c r="N49" s="501"/>
    </row>
    <row r="50" spans="1:14">
      <c r="A50" s="68"/>
      <c r="B50" s="83" t="s">
        <v>119</v>
      </c>
      <c r="C50" s="80"/>
      <c r="D50" s="78"/>
      <c r="E50" s="94"/>
      <c r="F50" s="82">
        <f>SUM(F47:F49)</f>
        <v>820</v>
      </c>
      <c r="G50" s="68"/>
      <c r="H50" s="68"/>
      <c r="I50" s="68"/>
      <c r="J50" s="68"/>
      <c r="K50" s="68"/>
      <c r="L50" s="510"/>
      <c r="M50" s="512"/>
      <c r="N50" s="512"/>
    </row>
    <row r="51" spans="1:14">
      <c r="A51" s="520" t="s">
        <v>166</v>
      </c>
      <c r="B51" s="495"/>
      <c r="C51" s="80"/>
      <c r="D51" s="78"/>
      <c r="E51" s="94"/>
      <c r="F51" s="82"/>
      <c r="G51" s="68"/>
      <c r="H51" s="68"/>
      <c r="I51" s="68"/>
      <c r="J51" s="68"/>
      <c r="K51" s="68"/>
      <c r="L51" s="510"/>
      <c r="M51" s="512"/>
      <c r="N51" s="512"/>
    </row>
    <row r="52" spans="1:14">
      <c r="A52" s="68"/>
      <c r="B52" s="83" t="s">
        <v>119</v>
      </c>
      <c r="C52" s="84"/>
      <c r="D52" s="83"/>
      <c r="E52" s="83"/>
      <c r="F52" s="82">
        <f>SUM(F42:F51)</f>
        <v>6980</v>
      </c>
      <c r="G52" s="68"/>
      <c r="H52" s="68"/>
      <c r="I52" s="396"/>
      <c r="J52" s="68"/>
      <c r="K52" s="68"/>
      <c r="L52" s="510"/>
      <c r="M52" s="512"/>
      <c r="N52" s="512"/>
    </row>
    <row r="53" spans="1:14">
      <c r="A53" s="520" t="s">
        <v>162</v>
      </c>
      <c r="B53" s="495"/>
      <c r="C53" s="88"/>
      <c r="D53" s="87"/>
      <c r="E53" s="87"/>
      <c r="F53" s="82"/>
      <c r="G53" s="86"/>
      <c r="H53" s="86"/>
      <c r="I53" s="396"/>
      <c r="J53" s="86"/>
      <c r="K53" s="86"/>
      <c r="L53" s="510"/>
      <c r="M53" s="512"/>
      <c r="N53" s="512"/>
    </row>
    <row r="54" spans="1:14">
      <c r="A54" s="68"/>
      <c r="B54" s="83" t="s">
        <v>119</v>
      </c>
      <c r="C54" s="84"/>
      <c r="D54" s="83"/>
      <c r="E54" s="83"/>
      <c r="F54" s="82">
        <f>SUM(F43:F53)</f>
        <v>12960</v>
      </c>
      <c r="G54" s="68"/>
      <c r="H54" s="68"/>
      <c r="I54" s="396"/>
      <c r="J54" s="68"/>
      <c r="K54" s="68"/>
      <c r="L54" s="510"/>
      <c r="M54" s="512"/>
      <c r="N54" s="512"/>
    </row>
    <row r="55" spans="1:14" s="494" customFormat="1" ht="30.75" customHeight="1">
      <c r="A55" s="520" t="s">
        <v>520</v>
      </c>
      <c r="B55" s="495"/>
      <c r="C55" s="88"/>
      <c r="D55" s="87"/>
      <c r="E55" s="87"/>
      <c r="F55" s="82"/>
      <c r="G55" s="86"/>
      <c r="H55" s="86"/>
      <c r="I55" s="396"/>
      <c r="J55" s="86"/>
      <c r="K55" s="86"/>
      <c r="L55" s="510"/>
      <c r="M55" s="512"/>
      <c r="N55" s="512"/>
    </row>
    <row r="56" spans="1:14" s="494" customFormat="1">
      <c r="A56" s="68"/>
      <c r="B56" s="83" t="s">
        <v>119</v>
      </c>
      <c r="C56" s="84"/>
      <c r="D56" s="83"/>
      <c r="E56" s="83"/>
      <c r="F56" s="82">
        <f>SUM(F50:F55)</f>
        <v>20760</v>
      </c>
      <c r="G56" s="68"/>
      <c r="H56" s="68"/>
      <c r="I56" s="396"/>
      <c r="J56" s="68"/>
      <c r="K56" s="68"/>
      <c r="L56" s="510"/>
      <c r="M56" s="512"/>
      <c r="N56" s="512"/>
    </row>
    <row r="57" spans="1:14" s="494" customFormat="1">
      <c r="A57" s="75"/>
      <c r="B57" s="330"/>
      <c r="C57" s="331" t="s">
        <v>560</v>
      </c>
      <c r="D57" s="496"/>
      <c r="E57" s="496"/>
      <c r="F57" s="330">
        <f>F56+F48+F35+F23+F15+F18</f>
        <v>24960</v>
      </c>
      <c r="G57" s="75"/>
      <c r="H57" s="75"/>
      <c r="I57" s="396"/>
      <c r="J57" s="75"/>
      <c r="K57" s="75"/>
      <c r="L57" s="510"/>
      <c r="M57" s="512"/>
      <c r="N57" s="512"/>
    </row>
    <row r="58" spans="1:14">
      <c r="A58" s="520" t="s">
        <v>521</v>
      </c>
      <c r="B58" s="495"/>
      <c r="C58" s="84"/>
      <c r="D58" s="83"/>
      <c r="E58" s="83"/>
      <c r="F58" s="82"/>
      <c r="G58" s="68"/>
      <c r="H58" s="68"/>
      <c r="I58" s="396"/>
      <c r="J58" s="75"/>
      <c r="K58" s="75"/>
      <c r="L58" s="510"/>
      <c r="M58" s="512"/>
      <c r="N58" s="512"/>
    </row>
    <row r="59" spans="1:14" ht="38.25" customHeight="1">
      <c r="A59" s="75"/>
      <c r="B59" s="496" t="s">
        <v>119</v>
      </c>
      <c r="C59" s="331"/>
      <c r="D59" s="496"/>
      <c r="E59" s="496"/>
      <c r="F59" s="502">
        <f>SUM(F57:F58)</f>
        <v>24960</v>
      </c>
      <c r="G59" s="75"/>
      <c r="H59" s="75"/>
      <c r="I59" s="396"/>
      <c r="J59" s="75"/>
      <c r="K59" s="75"/>
      <c r="L59" s="510"/>
      <c r="M59" s="512"/>
      <c r="N59" s="512"/>
    </row>
    <row r="60" spans="1:14">
      <c r="A60" s="521" t="s">
        <v>594</v>
      </c>
      <c r="B60" s="497"/>
      <c r="C60" s="503"/>
      <c r="D60" s="504"/>
      <c r="E60" s="504"/>
      <c r="F60" s="502"/>
      <c r="G60" s="502"/>
      <c r="H60" s="502"/>
      <c r="I60" s="396"/>
      <c r="J60" s="502"/>
      <c r="K60" s="502"/>
      <c r="L60" s="510"/>
      <c r="M60" s="512"/>
      <c r="N60" s="512"/>
    </row>
    <row r="61" spans="1:14">
      <c r="A61" s="75"/>
      <c r="B61" s="496" t="s">
        <v>119</v>
      </c>
      <c r="C61" s="331"/>
      <c r="D61" s="496"/>
      <c r="E61" s="496"/>
      <c r="F61" s="330">
        <f>SUM(F56:F60)</f>
        <v>70680</v>
      </c>
      <c r="G61" s="75"/>
      <c r="H61" s="75"/>
      <c r="I61" s="75"/>
      <c r="J61" s="75"/>
      <c r="K61" s="75"/>
      <c r="L61" s="510"/>
      <c r="M61" s="512"/>
      <c r="N61" s="512"/>
    </row>
    <row r="62" spans="1:14">
      <c r="A62" s="75"/>
      <c r="B62" s="496"/>
      <c r="C62" s="331"/>
      <c r="D62" s="496"/>
      <c r="E62" s="496"/>
      <c r="F62" s="330"/>
      <c r="G62" s="75"/>
      <c r="H62" s="75"/>
      <c r="I62" s="75"/>
      <c r="J62" s="75"/>
      <c r="K62" s="507"/>
      <c r="L62" s="510"/>
      <c r="M62" s="512"/>
      <c r="N62" s="512"/>
    </row>
    <row r="63" spans="1:14" ht="18" customHeight="1">
      <c r="A63" s="521" t="s">
        <v>718</v>
      </c>
      <c r="B63" s="497"/>
      <c r="C63" s="497"/>
      <c r="D63" s="497"/>
      <c r="E63" s="497"/>
      <c r="F63" s="497"/>
      <c r="G63" s="497"/>
      <c r="H63" s="497"/>
      <c r="I63" s="497"/>
      <c r="J63" s="497"/>
      <c r="K63" s="497"/>
      <c r="L63" s="511"/>
      <c r="M63" s="512"/>
      <c r="N63" s="512"/>
    </row>
    <row r="64" spans="1:14" ht="18" customHeight="1">
      <c r="A64" s="517">
        <v>36</v>
      </c>
      <c r="B64" s="498" t="s">
        <v>705</v>
      </c>
      <c r="C64" s="498" t="s">
        <v>149</v>
      </c>
      <c r="D64" s="498"/>
      <c r="E64" s="498"/>
      <c r="F64" s="506">
        <v>1800</v>
      </c>
      <c r="G64" s="498"/>
      <c r="H64" s="498"/>
      <c r="I64" s="506" t="s">
        <v>267</v>
      </c>
      <c r="J64" s="68" t="s">
        <v>145</v>
      </c>
      <c r="K64" s="498"/>
      <c r="L64" s="506"/>
      <c r="M64" s="512"/>
      <c r="N64" s="512"/>
    </row>
    <row r="65" spans="1:14" ht="18" customHeight="1">
      <c r="A65" s="517">
        <v>37</v>
      </c>
      <c r="B65" s="498" t="s">
        <v>706</v>
      </c>
      <c r="C65" s="498" t="s">
        <v>149</v>
      </c>
      <c r="D65" s="498"/>
      <c r="E65" s="498"/>
      <c r="F65" s="506">
        <v>2700</v>
      </c>
      <c r="G65" s="498"/>
      <c r="H65" s="498"/>
      <c r="I65" s="506" t="s">
        <v>692</v>
      </c>
      <c r="J65" s="68" t="s">
        <v>145</v>
      </c>
      <c r="K65" s="498"/>
      <c r="L65" s="506"/>
      <c r="M65" s="512"/>
      <c r="N65" s="512"/>
    </row>
    <row r="66" spans="1:14" ht="18" customHeight="1">
      <c r="A66" s="517">
        <v>38</v>
      </c>
      <c r="B66" s="498" t="s">
        <v>707</v>
      </c>
      <c r="C66" s="498" t="s">
        <v>147</v>
      </c>
      <c r="D66" s="498"/>
      <c r="E66" s="498"/>
      <c r="F66" s="506">
        <v>1320</v>
      </c>
      <c r="G66" s="498"/>
      <c r="H66" s="498"/>
      <c r="I66" s="506" t="s">
        <v>709</v>
      </c>
      <c r="J66" s="68" t="s">
        <v>145</v>
      </c>
      <c r="K66" s="498"/>
      <c r="L66" s="506"/>
      <c r="M66" s="512"/>
      <c r="N66" s="512"/>
    </row>
    <row r="67" spans="1:14" ht="18" customHeight="1">
      <c r="A67" s="517">
        <v>39</v>
      </c>
      <c r="B67" s="498" t="s">
        <v>708</v>
      </c>
      <c r="C67" s="498" t="s">
        <v>147</v>
      </c>
      <c r="D67" s="498"/>
      <c r="E67" s="498"/>
      <c r="F67" s="506">
        <v>1500</v>
      </c>
      <c r="G67" s="498"/>
      <c r="H67" s="498"/>
      <c r="I67" s="506" t="s">
        <v>702</v>
      </c>
      <c r="J67" s="68" t="s">
        <v>145</v>
      </c>
      <c r="K67" s="498"/>
      <c r="L67" s="506"/>
      <c r="M67" s="512"/>
      <c r="N67" s="512"/>
    </row>
    <row r="68" spans="1:14" ht="18" customHeight="1">
      <c r="A68" s="517">
        <v>40</v>
      </c>
      <c r="B68" s="498" t="s">
        <v>710</v>
      </c>
      <c r="C68" s="498" t="s">
        <v>147</v>
      </c>
      <c r="D68" s="498"/>
      <c r="E68" s="498"/>
      <c r="F68" s="506">
        <v>1200</v>
      </c>
      <c r="G68" s="498"/>
      <c r="H68" s="498"/>
      <c r="I68" s="506" t="s">
        <v>702</v>
      </c>
      <c r="J68" s="68" t="s">
        <v>145</v>
      </c>
      <c r="K68" s="498"/>
      <c r="L68" s="506"/>
      <c r="M68" s="512"/>
      <c r="N68" s="512"/>
    </row>
    <row r="69" spans="1:14" ht="18" customHeight="1">
      <c r="A69" s="517">
        <v>41</v>
      </c>
      <c r="B69" s="498" t="s">
        <v>733</v>
      </c>
      <c r="C69" s="498" t="s">
        <v>463</v>
      </c>
      <c r="D69" s="498"/>
      <c r="E69" s="498"/>
      <c r="F69" s="506">
        <v>1000</v>
      </c>
      <c r="G69" s="498"/>
      <c r="H69" s="498"/>
      <c r="I69" s="506" t="s">
        <v>464</v>
      </c>
      <c r="J69" s="68" t="s">
        <v>145</v>
      </c>
      <c r="K69" s="498"/>
      <c r="L69" s="506"/>
      <c r="M69" s="512"/>
      <c r="N69" s="512"/>
    </row>
    <row r="70" spans="1:14">
      <c r="A70" s="496"/>
      <c r="B70" s="496" t="s">
        <v>119</v>
      </c>
      <c r="C70" s="496"/>
      <c r="D70" s="496"/>
      <c r="E70" s="496"/>
      <c r="F70" s="496">
        <f>SUM(F63:F69)</f>
        <v>9520</v>
      </c>
      <c r="G70" s="496"/>
      <c r="H70" s="496"/>
      <c r="I70" s="496"/>
      <c r="J70" s="496"/>
      <c r="K70" s="496"/>
      <c r="L70" s="496"/>
      <c r="M70" s="496"/>
      <c r="N70" s="496"/>
    </row>
    <row r="71" spans="1:14">
      <c r="A71" s="496"/>
      <c r="B71" s="496" t="s">
        <v>242</v>
      </c>
      <c r="C71" s="496"/>
      <c r="D71" s="496"/>
      <c r="E71" s="496"/>
      <c r="F71" s="496">
        <v>53800</v>
      </c>
      <c r="G71" s="496"/>
      <c r="H71" s="496"/>
      <c r="I71" s="496"/>
      <c r="J71" s="496"/>
      <c r="K71" s="496"/>
      <c r="L71" s="496"/>
      <c r="M71" s="496"/>
      <c r="N71" s="496"/>
    </row>
  </sheetData>
  <autoFilter ref="A3:N69">
    <sortState ref="A11:N71">
      <sortCondition ref="L3:L69"/>
    </sortState>
  </autoFilter>
  <mergeCells count="1">
    <mergeCell ref="A1:N1"/>
  </mergeCells>
  <pageMargins left="0.25" right="0.25" top="0.75" bottom="0.75" header="0.3" footer="0.3"/>
  <pageSetup paperSize="9" scale="78" fitToHeight="0" orientation="landscape" r:id="rId1"/>
  <rowBreaks count="2" manualBreakCount="2">
    <brk id="36" max="13" man="1"/>
    <brk id="6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topLeftCell="A34" zoomScaleNormal="100" zoomScaleSheetLayoutView="100" workbookViewId="0">
      <selection activeCell="N4" sqref="N4"/>
    </sheetView>
  </sheetViews>
  <sheetFormatPr defaultRowHeight="15.75"/>
  <cols>
    <col min="1" max="1" width="9.140625" style="500"/>
    <col min="2" max="2" width="23.140625" style="499" customWidth="1"/>
    <col min="3" max="3" width="29.42578125" style="499" customWidth="1"/>
    <col min="4" max="4" width="29.7109375" style="499" hidden="1" customWidth="1"/>
    <col min="5" max="5" width="11.5703125" style="508" customWidth="1"/>
    <col min="6" max="6" width="17.42578125" style="508" customWidth="1"/>
    <col min="7" max="7" width="19.5703125" style="499" customWidth="1"/>
    <col min="8" max="8" width="19.5703125" style="499" hidden="1" customWidth="1"/>
    <col min="9" max="9" width="19.5703125" style="499" customWidth="1"/>
    <col min="10" max="10" width="15.85546875" style="500" hidden="1" customWidth="1"/>
    <col min="11" max="11" width="18.42578125" style="500" hidden="1" customWidth="1"/>
    <col min="12" max="12" width="9.140625" style="58"/>
    <col min="13" max="13" width="18" style="531" customWidth="1"/>
    <col min="14" max="14" width="16.5703125" style="58" customWidth="1"/>
    <col min="15" max="16384" width="9.140625" style="58"/>
  </cols>
  <sheetData>
    <row r="1" spans="1:15" ht="15.75" customHeight="1">
      <c r="A1" s="572" t="s">
        <v>566</v>
      </c>
      <c r="B1" s="573"/>
      <c r="C1" s="573"/>
      <c r="D1" s="573"/>
      <c r="E1" s="573"/>
      <c r="F1" s="573"/>
      <c r="G1" s="573"/>
      <c r="H1" s="573"/>
      <c r="I1" s="573"/>
      <c r="J1" s="573"/>
      <c r="K1" s="574"/>
    </row>
    <row r="2" spans="1:15">
      <c r="A2" s="75"/>
      <c r="B2" s="505"/>
      <c r="C2" s="516"/>
      <c r="D2" s="505"/>
      <c r="E2" s="515"/>
      <c r="F2" s="515"/>
      <c r="G2" s="515"/>
      <c r="H2" s="515"/>
      <c r="I2" s="515"/>
      <c r="J2" s="515"/>
      <c r="K2" s="75"/>
      <c r="M2" s="531" t="s">
        <v>766</v>
      </c>
      <c r="N2" s="530" t="s">
        <v>771</v>
      </c>
    </row>
    <row r="3" spans="1:15" ht="47.25">
      <c r="A3" s="82" t="s">
        <v>204</v>
      </c>
      <c r="B3" s="83" t="s">
        <v>2</v>
      </c>
      <c r="C3" s="84" t="s">
        <v>203</v>
      </c>
      <c r="D3" s="83" t="s">
        <v>202</v>
      </c>
      <c r="E3" s="82" t="s">
        <v>200</v>
      </c>
      <c r="F3" s="82" t="s">
        <v>261</v>
      </c>
      <c r="G3" s="82" t="s">
        <v>737</v>
      </c>
      <c r="H3" s="82" t="s">
        <v>684</v>
      </c>
      <c r="I3" s="82" t="s">
        <v>684</v>
      </c>
      <c r="J3" s="82" t="s">
        <v>734</v>
      </c>
      <c r="K3" s="82" t="s">
        <v>711</v>
      </c>
      <c r="M3" s="532" t="s">
        <v>124</v>
      </c>
      <c r="N3" s="529">
        <v>2420</v>
      </c>
    </row>
    <row r="4" spans="1:15" s="529" customFormat="1">
      <c r="A4" s="575" t="s">
        <v>124</v>
      </c>
      <c r="B4" s="576"/>
      <c r="C4" s="576"/>
      <c r="D4" s="576"/>
      <c r="E4" s="576"/>
      <c r="F4" s="576"/>
      <c r="G4" s="576"/>
      <c r="H4" s="576"/>
      <c r="I4" s="577"/>
      <c r="J4" s="83"/>
      <c r="K4" s="83"/>
      <c r="M4" s="532" t="s">
        <v>125</v>
      </c>
      <c r="N4" s="529">
        <v>10680</v>
      </c>
    </row>
    <row r="5" spans="1:15" s="529" customFormat="1">
      <c r="A5" s="68">
        <v>1</v>
      </c>
      <c r="B5" s="78" t="s">
        <v>765</v>
      </c>
      <c r="C5" s="78" t="s">
        <v>147</v>
      </c>
      <c r="D5" s="78"/>
      <c r="E5" s="68">
        <v>500</v>
      </c>
      <c r="F5" s="78" t="s">
        <v>692</v>
      </c>
      <c r="G5" s="78" t="s">
        <v>745</v>
      </c>
      <c r="H5" s="68" t="s">
        <v>124</v>
      </c>
      <c r="I5" s="78" t="s">
        <v>623</v>
      </c>
      <c r="J5" s="83"/>
      <c r="K5" s="83"/>
      <c r="M5" s="532" t="s">
        <v>126</v>
      </c>
      <c r="N5" s="529">
        <v>13560</v>
      </c>
    </row>
    <row r="6" spans="1:15" ht="31.5" customHeight="1">
      <c r="A6" s="68">
        <v>2</v>
      </c>
      <c r="B6" s="80" t="s">
        <v>184</v>
      </c>
      <c r="C6" s="80" t="s">
        <v>151</v>
      </c>
      <c r="D6" s="78" t="s">
        <v>183</v>
      </c>
      <c r="E6" s="68">
        <v>1920</v>
      </c>
      <c r="F6" s="68" t="s">
        <v>696</v>
      </c>
      <c r="G6" s="396" t="s">
        <v>632</v>
      </c>
      <c r="H6" s="396" t="s">
        <v>124</v>
      </c>
      <c r="I6" s="396" t="s">
        <v>621</v>
      </c>
      <c r="J6" s="523" t="s">
        <v>712</v>
      </c>
      <c r="K6" s="523" t="s">
        <v>714</v>
      </c>
      <c r="M6" s="535" t="s">
        <v>767</v>
      </c>
      <c r="N6" s="536" t="s">
        <v>768</v>
      </c>
      <c r="O6" s="536"/>
    </row>
    <row r="7" spans="1:15" ht="31.5" customHeight="1">
      <c r="A7" s="575" t="s">
        <v>125</v>
      </c>
      <c r="B7" s="576"/>
      <c r="C7" s="576"/>
      <c r="D7" s="576"/>
      <c r="E7" s="576"/>
      <c r="F7" s="576"/>
      <c r="G7" s="576"/>
      <c r="H7" s="576"/>
      <c r="I7" s="577"/>
      <c r="J7" s="523"/>
      <c r="K7" s="523"/>
      <c r="M7" s="78" t="s">
        <v>765</v>
      </c>
      <c r="N7" s="78">
        <v>500</v>
      </c>
      <c r="O7" s="524"/>
    </row>
    <row r="8" spans="1:15" ht="31.5" customHeight="1">
      <c r="A8" s="528">
        <v>3</v>
      </c>
      <c r="B8" s="71" t="s">
        <v>170</v>
      </c>
      <c r="C8" s="80" t="s">
        <v>147</v>
      </c>
      <c r="D8" s="71" t="s">
        <v>171</v>
      </c>
      <c r="E8" s="68">
        <v>1000</v>
      </c>
      <c r="F8" s="518" t="s">
        <v>692</v>
      </c>
      <c r="G8" s="68" t="s">
        <v>746</v>
      </c>
      <c r="H8" s="68" t="s">
        <v>125</v>
      </c>
      <c r="I8" s="68" t="s">
        <v>624</v>
      </c>
      <c r="J8" s="523" t="s">
        <v>712</v>
      </c>
      <c r="K8" s="523" t="s">
        <v>714</v>
      </c>
      <c r="M8" s="80" t="s">
        <v>184</v>
      </c>
      <c r="N8" s="68">
        <v>1920</v>
      </c>
      <c r="O8" s="524"/>
    </row>
    <row r="9" spans="1:15" ht="21" customHeight="1">
      <c r="A9" s="68">
        <v>4</v>
      </c>
      <c r="B9" s="71" t="s">
        <v>573</v>
      </c>
      <c r="C9" s="72" t="s">
        <v>597</v>
      </c>
      <c r="D9" s="71" t="s">
        <v>171</v>
      </c>
      <c r="E9" s="68">
        <v>1500</v>
      </c>
      <c r="F9" s="518" t="s">
        <v>692</v>
      </c>
      <c r="G9" s="68" t="s">
        <v>739</v>
      </c>
      <c r="H9" s="68" t="s">
        <v>125</v>
      </c>
      <c r="I9" s="68" t="s">
        <v>624</v>
      </c>
      <c r="J9" s="523" t="s">
        <v>712</v>
      </c>
      <c r="K9" s="523" t="s">
        <v>714</v>
      </c>
      <c r="M9" s="533" t="s">
        <v>769</v>
      </c>
      <c r="N9" s="524">
        <f>SUM(N7:N8)</f>
        <v>2420</v>
      </c>
      <c r="O9" s="524"/>
    </row>
    <row r="10" spans="1:15" ht="15.75" customHeight="1">
      <c r="A10" s="528">
        <v>5</v>
      </c>
      <c r="B10" s="71" t="s">
        <v>721</v>
      </c>
      <c r="C10" s="72" t="s">
        <v>576</v>
      </c>
      <c r="D10" s="71"/>
      <c r="E10" s="68">
        <v>1600</v>
      </c>
      <c r="F10" s="68" t="s">
        <v>696</v>
      </c>
      <c r="G10" s="68" t="s">
        <v>739</v>
      </c>
      <c r="H10" s="68" t="s">
        <v>125</v>
      </c>
      <c r="I10" s="68" t="s">
        <v>624</v>
      </c>
      <c r="J10" s="523"/>
      <c r="K10" s="523" t="s">
        <v>715</v>
      </c>
      <c r="M10" s="71" t="s">
        <v>170</v>
      </c>
      <c r="N10" s="68">
        <v>1000</v>
      </c>
      <c r="O10" s="524"/>
    </row>
    <row r="11" spans="1:15" ht="15.75" customHeight="1">
      <c r="A11" s="68">
        <v>6</v>
      </c>
      <c r="B11" s="71" t="s">
        <v>722</v>
      </c>
      <c r="C11" s="72" t="s">
        <v>172</v>
      </c>
      <c r="D11" s="71"/>
      <c r="E11" s="68">
        <v>1800</v>
      </c>
      <c r="F11" s="396" t="str">
        <f>LOOKUP(B11,[1]Sheet10!$C$3:$C$39,[1]Sheet10!$F$3:$F$39)</f>
        <v>Greenko</v>
      </c>
      <c r="G11" s="68" t="s">
        <v>743</v>
      </c>
      <c r="H11" s="68" t="s">
        <v>125</v>
      </c>
      <c r="I11" s="68" t="s">
        <v>738</v>
      </c>
      <c r="J11" s="523" t="s">
        <v>712</v>
      </c>
      <c r="K11" s="523" t="s">
        <v>714</v>
      </c>
      <c r="M11" s="71" t="s">
        <v>573</v>
      </c>
      <c r="N11" s="68">
        <v>1500</v>
      </c>
      <c r="O11" s="524"/>
    </row>
    <row r="12" spans="1:15" ht="15.75" customHeight="1">
      <c r="A12" s="528">
        <v>7</v>
      </c>
      <c r="B12" s="71" t="s">
        <v>574</v>
      </c>
      <c r="C12" s="72" t="s">
        <v>149</v>
      </c>
      <c r="D12" s="71"/>
      <c r="E12" s="68">
        <v>1000</v>
      </c>
      <c r="F12" s="396" t="str">
        <f>LOOKUP(B12,[1]Sheet10!$C$3:$C$39,[1]Sheet10!$F$3:$F$39)</f>
        <v>Tata Power</v>
      </c>
      <c r="G12" s="68" t="s">
        <v>758</v>
      </c>
      <c r="H12" s="68" t="s">
        <v>125</v>
      </c>
      <c r="I12" s="68" t="s">
        <v>624</v>
      </c>
      <c r="J12" s="523" t="s">
        <v>712</v>
      </c>
      <c r="K12" s="523" t="s">
        <v>715</v>
      </c>
      <c r="M12" s="71" t="s">
        <v>721</v>
      </c>
      <c r="N12" s="68">
        <v>1600</v>
      </c>
      <c r="O12" s="524"/>
    </row>
    <row r="13" spans="1:15" ht="23.25" customHeight="1">
      <c r="A13" s="68">
        <v>8</v>
      </c>
      <c r="B13" s="71" t="s">
        <v>719</v>
      </c>
      <c r="C13" s="72" t="s">
        <v>556</v>
      </c>
      <c r="D13" s="71" t="s">
        <v>171</v>
      </c>
      <c r="E13" s="68">
        <v>1680</v>
      </c>
      <c r="F13" s="522" t="s">
        <v>693</v>
      </c>
      <c r="G13" s="396" t="s">
        <v>756</v>
      </c>
      <c r="H13" s="396" t="s">
        <v>125</v>
      </c>
      <c r="I13" s="396" t="s">
        <v>624</v>
      </c>
      <c r="J13" s="523"/>
      <c r="K13" s="523" t="s">
        <v>715</v>
      </c>
      <c r="M13" s="71" t="s">
        <v>722</v>
      </c>
      <c r="N13" s="68">
        <v>1800</v>
      </c>
      <c r="O13" s="524"/>
    </row>
    <row r="14" spans="1:15" ht="24" customHeight="1">
      <c r="A14" s="528">
        <v>9</v>
      </c>
      <c r="B14" s="71" t="s">
        <v>720</v>
      </c>
      <c r="C14" s="72" t="s">
        <v>150</v>
      </c>
      <c r="D14" s="71" t="s">
        <v>171</v>
      </c>
      <c r="E14" s="68">
        <v>300</v>
      </c>
      <c r="F14" s="522" t="s">
        <v>693</v>
      </c>
      <c r="G14" s="396" t="s">
        <v>743</v>
      </c>
      <c r="H14" s="396" t="s">
        <v>125</v>
      </c>
      <c r="I14" s="396" t="s">
        <v>757</v>
      </c>
      <c r="J14" s="523"/>
      <c r="K14" s="523"/>
      <c r="M14" s="71" t="s">
        <v>574</v>
      </c>
      <c r="N14" s="68">
        <v>1000</v>
      </c>
      <c r="O14" s="524"/>
    </row>
    <row r="15" spans="1:15" ht="15.75" customHeight="1">
      <c r="A15" s="68">
        <v>10</v>
      </c>
      <c r="B15" s="71" t="s">
        <v>713</v>
      </c>
      <c r="C15" s="80" t="s">
        <v>147</v>
      </c>
      <c r="D15" s="71"/>
      <c r="E15" s="68">
        <v>1800</v>
      </c>
      <c r="F15" s="396" t="s">
        <v>735</v>
      </c>
      <c r="G15" s="392" t="s">
        <v>756</v>
      </c>
      <c r="H15" s="392" t="s">
        <v>125</v>
      </c>
      <c r="I15" s="392" t="s">
        <v>760</v>
      </c>
      <c r="J15" s="523" t="s">
        <v>712</v>
      </c>
      <c r="K15" s="523" t="s">
        <v>715</v>
      </c>
      <c r="M15" s="71" t="s">
        <v>719</v>
      </c>
      <c r="N15" s="68">
        <v>1680</v>
      </c>
      <c r="O15" s="524"/>
    </row>
    <row r="16" spans="1:15">
      <c r="A16" s="575" t="s">
        <v>126</v>
      </c>
      <c r="B16" s="576"/>
      <c r="C16" s="576"/>
      <c r="D16" s="576"/>
      <c r="E16" s="576"/>
      <c r="F16" s="576"/>
      <c r="G16" s="576"/>
      <c r="H16" s="576"/>
      <c r="I16" s="577"/>
      <c r="J16" s="523"/>
      <c r="K16" s="523"/>
      <c r="M16" s="71" t="s">
        <v>720</v>
      </c>
      <c r="N16" s="68">
        <v>300</v>
      </c>
      <c r="O16" s="524"/>
    </row>
    <row r="17" spans="1:15">
      <c r="A17" s="528">
        <v>11</v>
      </c>
      <c r="B17" s="525" t="s">
        <v>706</v>
      </c>
      <c r="C17" s="525" t="s">
        <v>149</v>
      </c>
      <c r="D17" s="525"/>
      <c r="E17" s="526">
        <v>2700</v>
      </c>
      <c r="F17" s="526" t="s">
        <v>692</v>
      </c>
      <c r="G17" s="68" t="s">
        <v>611</v>
      </c>
      <c r="H17" s="68" t="s">
        <v>126</v>
      </c>
      <c r="I17" s="68" t="s">
        <v>751</v>
      </c>
      <c r="J17" s="523"/>
      <c r="K17" s="523"/>
      <c r="M17" s="71" t="s">
        <v>713</v>
      </c>
      <c r="N17" s="68">
        <v>1800</v>
      </c>
      <c r="O17" s="524"/>
    </row>
    <row r="18" spans="1:15">
      <c r="A18" s="68">
        <v>12</v>
      </c>
      <c r="B18" s="71" t="s">
        <v>727</v>
      </c>
      <c r="C18" s="71" t="s">
        <v>556</v>
      </c>
      <c r="D18" s="71"/>
      <c r="E18" s="68">
        <v>3660</v>
      </c>
      <c r="F18" s="396" t="s">
        <v>696</v>
      </c>
      <c r="G18" s="68" t="s">
        <v>610</v>
      </c>
      <c r="H18" s="68" t="s">
        <v>126</v>
      </c>
      <c r="I18" s="68" t="s">
        <v>741</v>
      </c>
      <c r="J18" s="523"/>
      <c r="K18" s="523" t="s">
        <v>715</v>
      </c>
      <c r="M18" s="533"/>
      <c r="N18" s="524">
        <f>SUM(N10:N17)</f>
        <v>10680</v>
      </c>
      <c r="O18" s="524"/>
    </row>
    <row r="19" spans="1:15" ht="25.5" customHeight="1">
      <c r="A19" s="528">
        <v>13</v>
      </c>
      <c r="B19" s="71" t="s">
        <v>581</v>
      </c>
      <c r="C19" s="71" t="s">
        <v>149</v>
      </c>
      <c r="D19" s="71" t="s">
        <v>171</v>
      </c>
      <c r="E19" s="68">
        <v>1800</v>
      </c>
      <c r="F19" s="396" t="s">
        <v>695</v>
      </c>
      <c r="G19" s="68" t="s">
        <v>756</v>
      </c>
      <c r="H19" s="68" t="s">
        <v>126</v>
      </c>
      <c r="I19" s="68" t="s">
        <v>762</v>
      </c>
      <c r="J19" s="523" t="s">
        <v>712</v>
      </c>
      <c r="K19" s="523" t="s">
        <v>715</v>
      </c>
      <c r="M19" s="525" t="s">
        <v>706</v>
      </c>
      <c r="N19" s="526">
        <v>2700</v>
      </c>
      <c r="O19" s="524"/>
    </row>
    <row r="20" spans="1:15" ht="23.25" customHeight="1">
      <c r="A20" s="68">
        <v>14</v>
      </c>
      <c r="B20" s="71" t="s">
        <v>724</v>
      </c>
      <c r="C20" s="71" t="s">
        <v>172</v>
      </c>
      <c r="D20" s="71" t="s">
        <v>171</v>
      </c>
      <c r="E20" s="68">
        <v>1200</v>
      </c>
      <c r="F20" s="522" t="s">
        <v>693</v>
      </c>
      <c r="G20" s="68" t="s">
        <v>746</v>
      </c>
      <c r="H20" s="68" t="s">
        <v>126</v>
      </c>
      <c r="I20" s="68" t="s">
        <v>751</v>
      </c>
      <c r="J20" s="523"/>
      <c r="K20" s="523"/>
      <c r="M20" s="71" t="s">
        <v>727</v>
      </c>
      <c r="N20" s="68">
        <v>3660</v>
      </c>
      <c r="O20" s="524"/>
    </row>
    <row r="21" spans="1:15" ht="27" customHeight="1">
      <c r="A21" s="528">
        <v>15</v>
      </c>
      <c r="B21" s="71" t="s">
        <v>725</v>
      </c>
      <c r="C21" s="71" t="s">
        <v>149</v>
      </c>
      <c r="D21" s="71" t="s">
        <v>171</v>
      </c>
      <c r="E21" s="68">
        <v>1500</v>
      </c>
      <c r="F21" s="522" t="s">
        <v>693</v>
      </c>
      <c r="G21" s="396" t="s">
        <v>758</v>
      </c>
      <c r="H21" s="396" t="s">
        <v>126</v>
      </c>
      <c r="I21" s="396" t="s">
        <v>759</v>
      </c>
      <c r="J21" s="523" t="s">
        <v>712</v>
      </c>
      <c r="K21" s="523" t="s">
        <v>716</v>
      </c>
      <c r="M21" s="71" t="s">
        <v>581</v>
      </c>
      <c r="N21" s="68">
        <v>1800</v>
      </c>
      <c r="O21" s="524"/>
    </row>
    <row r="22" spans="1:15" ht="27" customHeight="1">
      <c r="A22" s="68">
        <v>16</v>
      </c>
      <c r="B22" s="71" t="s">
        <v>726</v>
      </c>
      <c r="C22" s="71" t="s">
        <v>149</v>
      </c>
      <c r="D22" s="71" t="s">
        <v>171</v>
      </c>
      <c r="E22" s="68">
        <v>1500</v>
      </c>
      <c r="F22" s="522" t="s">
        <v>693</v>
      </c>
      <c r="G22" s="68" t="s">
        <v>745</v>
      </c>
      <c r="H22" s="68" t="s">
        <v>126</v>
      </c>
      <c r="I22" s="68" t="s">
        <v>740</v>
      </c>
      <c r="J22" s="523" t="s">
        <v>712</v>
      </c>
      <c r="K22" s="523" t="s">
        <v>715</v>
      </c>
      <c r="M22" s="71" t="s">
        <v>724</v>
      </c>
      <c r="N22" s="68">
        <v>1200</v>
      </c>
      <c r="O22" s="524"/>
    </row>
    <row r="23" spans="1:15" ht="27" customHeight="1">
      <c r="A23" s="528">
        <v>17</v>
      </c>
      <c r="B23" s="71" t="s">
        <v>585</v>
      </c>
      <c r="C23" s="71" t="s">
        <v>147</v>
      </c>
      <c r="D23" s="71"/>
      <c r="E23" s="68">
        <v>1200</v>
      </c>
      <c r="F23" s="470" t="s">
        <v>700</v>
      </c>
      <c r="G23" s="68" t="s">
        <v>743</v>
      </c>
      <c r="H23" s="68" t="s">
        <v>126</v>
      </c>
      <c r="I23" s="68" t="s">
        <v>742</v>
      </c>
      <c r="J23" s="523"/>
      <c r="K23" s="523"/>
      <c r="M23" s="71" t="s">
        <v>725</v>
      </c>
      <c r="N23" s="68">
        <v>1500</v>
      </c>
      <c r="O23" s="524"/>
    </row>
    <row r="24" spans="1:15" ht="27" customHeight="1">
      <c r="A24" s="575" t="s">
        <v>253</v>
      </c>
      <c r="B24" s="576"/>
      <c r="C24" s="576"/>
      <c r="D24" s="576"/>
      <c r="E24" s="576"/>
      <c r="F24" s="576"/>
      <c r="G24" s="576"/>
      <c r="H24" s="576"/>
      <c r="I24" s="577"/>
      <c r="J24" s="523"/>
      <c r="K24" s="523"/>
      <c r="M24" s="71" t="s">
        <v>726</v>
      </c>
      <c r="N24" s="68">
        <v>1500</v>
      </c>
      <c r="O24" s="524"/>
    </row>
    <row r="25" spans="1:15" ht="30.75" customHeight="1">
      <c r="A25" s="68">
        <v>18</v>
      </c>
      <c r="B25" s="71" t="s">
        <v>591</v>
      </c>
      <c r="C25" s="72" t="s">
        <v>597</v>
      </c>
      <c r="D25" s="71" t="s">
        <v>171</v>
      </c>
      <c r="E25" s="68">
        <v>1500</v>
      </c>
      <c r="F25" s="518" t="s">
        <v>692</v>
      </c>
      <c r="G25" s="68" t="s">
        <v>610</v>
      </c>
      <c r="H25" s="68" t="s">
        <v>253</v>
      </c>
      <c r="I25" s="68" t="s">
        <v>747</v>
      </c>
      <c r="J25" s="523"/>
      <c r="K25" s="523"/>
      <c r="M25" s="71" t="s">
        <v>585</v>
      </c>
      <c r="N25" s="68">
        <v>1200</v>
      </c>
      <c r="O25" s="524"/>
    </row>
    <row r="26" spans="1:15" ht="21" customHeight="1">
      <c r="A26" s="528">
        <v>19</v>
      </c>
      <c r="B26" s="71" t="s">
        <v>728</v>
      </c>
      <c r="C26" s="71" t="s">
        <v>172</v>
      </c>
      <c r="D26" s="71"/>
      <c r="E26" s="68">
        <v>2560</v>
      </c>
      <c r="F26" s="396" t="s">
        <v>696</v>
      </c>
      <c r="G26" s="68" t="s">
        <v>610</v>
      </c>
      <c r="H26" s="68" t="s">
        <v>253</v>
      </c>
      <c r="I26" s="68" t="s">
        <v>744</v>
      </c>
      <c r="J26" s="523" t="s">
        <v>712</v>
      </c>
      <c r="K26" s="523" t="s">
        <v>714</v>
      </c>
      <c r="M26" s="533"/>
      <c r="N26" s="524">
        <f>SUM(N19:N25)</f>
        <v>13560</v>
      </c>
      <c r="O26" s="524"/>
    </row>
    <row r="27" spans="1:15" ht="21.75" customHeight="1">
      <c r="A27" s="68">
        <v>20</v>
      </c>
      <c r="B27" s="78" t="s">
        <v>730</v>
      </c>
      <c r="C27" s="78" t="s">
        <v>147</v>
      </c>
      <c r="D27" s="78" t="s">
        <v>528</v>
      </c>
      <c r="E27" s="68">
        <v>1500</v>
      </c>
      <c r="F27" s="396" t="s">
        <v>701</v>
      </c>
      <c r="G27" s="68" t="s">
        <v>610</v>
      </c>
      <c r="H27" s="68" t="s">
        <v>253</v>
      </c>
      <c r="I27" s="68" t="s">
        <v>742</v>
      </c>
      <c r="J27" s="523" t="s">
        <v>712</v>
      </c>
      <c r="K27" s="523" t="s">
        <v>715</v>
      </c>
      <c r="M27" s="71" t="s">
        <v>591</v>
      </c>
      <c r="N27" s="68">
        <v>1500</v>
      </c>
      <c r="O27" s="524"/>
    </row>
    <row r="28" spans="1:15" ht="30.75" customHeight="1">
      <c r="A28" s="528">
        <v>21</v>
      </c>
      <c r="B28" s="71" t="s">
        <v>592</v>
      </c>
      <c r="C28" s="71" t="s">
        <v>147</v>
      </c>
      <c r="D28" s="71"/>
      <c r="E28" s="68">
        <v>950</v>
      </c>
      <c r="F28" s="396" t="s">
        <v>298</v>
      </c>
      <c r="G28" s="68" t="s">
        <v>630</v>
      </c>
      <c r="H28" s="68" t="s">
        <v>253</v>
      </c>
      <c r="I28" s="68" t="s">
        <v>747</v>
      </c>
      <c r="J28" s="523" t="s">
        <v>712</v>
      </c>
      <c r="K28" s="523" t="s">
        <v>715</v>
      </c>
      <c r="M28" s="71" t="s">
        <v>728</v>
      </c>
      <c r="N28" s="68">
        <v>2560</v>
      </c>
      <c r="O28" s="524"/>
    </row>
    <row r="29" spans="1:15" ht="30.75" customHeight="1">
      <c r="A29" s="68">
        <v>22</v>
      </c>
      <c r="B29" s="71" t="s">
        <v>168</v>
      </c>
      <c r="C29" s="71" t="s">
        <v>147</v>
      </c>
      <c r="D29" s="71"/>
      <c r="E29" s="68">
        <v>800</v>
      </c>
      <c r="F29" s="470" t="s">
        <v>697</v>
      </c>
      <c r="G29" s="392" t="s">
        <v>739</v>
      </c>
      <c r="H29" s="392" t="s">
        <v>253</v>
      </c>
      <c r="I29" s="68" t="s">
        <v>750</v>
      </c>
      <c r="J29" s="523" t="s">
        <v>712</v>
      </c>
      <c r="K29" s="523" t="s">
        <v>715</v>
      </c>
      <c r="M29" s="78" t="s">
        <v>730</v>
      </c>
      <c r="N29" s="68">
        <v>1500</v>
      </c>
      <c r="O29" s="524"/>
    </row>
    <row r="30" spans="1:15" ht="24" customHeight="1">
      <c r="A30" s="528">
        <v>23</v>
      </c>
      <c r="B30" s="78" t="s">
        <v>588</v>
      </c>
      <c r="C30" s="78" t="s">
        <v>147</v>
      </c>
      <c r="D30" s="78" t="s">
        <v>159</v>
      </c>
      <c r="E30" s="68">
        <v>800</v>
      </c>
      <c r="F30" s="470" t="s">
        <v>697</v>
      </c>
      <c r="G30" s="392" t="s">
        <v>629</v>
      </c>
      <c r="H30" s="392" t="s">
        <v>253</v>
      </c>
      <c r="I30" s="68" t="s">
        <v>750</v>
      </c>
      <c r="J30" s="523"/>
      <c r="K30" s="523"/>
      <c r="M30" s="71" t="s">
        <v>592</v>
      </c>
      <c r="N30" s="68">
        <v>950</v>
      </c>
      <c r="O30" s="524"/>
    </row>
    <row r="31" spans="1:15" ht="27.75" customHeight="1">
      <c r="A31" s="68">
        <v>24</v>
      </c>
      <c r="B31" s="71" t="s">
        <v>586</v>
      </c>
      <c r="C31" s="71" t="s">
        <v>147</v>
      </c>
      <c r="D31" s="71"/>
      <c r="E31" s="68">
        <v>1000</v>
      </c>
      <c r="F31" s="470" t="s">
        <v>700</v>
      </c>
      <c r="G31" s="68" t="s">
        <v>743</v>
      </c>
      <c r="H31" s="68" t="s">
        <v>253</v>
      </c>
      <c r="I31" s="68" t="s">
        <v>742</v>
      </c>
      <c r="J31" s="523"/>
      <c r="K31" s="523"/>
      <c r="M31" s="71" t="s">
        <v>168</v>
      </c>
      <c r="N31" s="68">
        <v>800</v>
      </c>
      <c r="O31" s="524"/>
    </row>
    <row r="32" spans="1:15" ht="26.25" customHeight="1">
      <c r="A32" s="528">
        <v>25</v>
      </c>
      <c r="B32" s="71" t="s">
        <v>723</v>
      </c>
      <c r="C32" s="71" t="s">
        <v>556</v>
      </c>
      <c r="D32" s="71" t="s">
        <v>171</v>
      </c>
      <c r="E32" s="68">
        <v>600</v>
      </c>
      <c r="F32" s="396" t="s">
        <v>694</v>
      </c>
      <c r="G32" s="68" t="s">
        <v>629</v>
      </c>
      <c r="H32" s="68" t="s">
        <v>253</v>
      </c>
      <c r="I32" s="68" t="s">
        <v>763</v>
      </c>
      <c r="J32" s="523"/>
      <c r="K32" s="523"/>
      <c r="M32" s="78" t="s">
        <v>588</v>
      </c>
      <c r="N32" s="68">
        <v>800</v>
      </c>
      <c r="O32" s="524"/>
    </row>
    <row r="33" spans="1:15" ht="20.25" customHeight="1">
      <c r="A33" s="68">
        <v>26</v>
      </c>
      <c r="B33" s="71" t="s">
        <v>595</v>
      </c>
      <c r="C33" s="72" t="s">
        <v>597</v>
      </c>
      <c r="D33" s="71" t="s">
        <v>171</v>
      </c>
      <c r="E33" s="68">
        <v>1500</v>
      </c>
      <c r="F33" s="518" t="s">
        <v>692</v>
      </c>
      <c r="G33" s="68" t="s">
        <v>610</v>
      </c>
      <c r="H33" s="68" t="s">
        <v>253</v>
      </c>
      <c r="I33" s="68" t="s">
        <v>747</v>
      </c>
      <c r="J33" s="523"/>
      <c r="K33" s="523"/>
      <c r="M33" s="71" t="s">
        <v>586</v>
      </c>
      <c r="N33" s="68">
        <v>1000</v>
      </c>
      <c r="O33" s="524"/>
    </row>
    <row r="34" spans="1:15" ht="20.25" customHeight="1">
      <c r="A34" s="575" t="s">
        <v>255</v>
      </c>
      <c r="B34" s="576"/>
      <c r="C34" s="576"/>
      <c r="D34" s="576"/>
      <c r="E34" s="576"/>
      <c r="F34" s="576"/>
      <c r="G34" s="576"/>
      <c r="H34" s="576"/>
      <c r="I34" s="577"/>
      <c r="J34" s="523"/>
      <c r="K34" s="523"/>
      <c r="M34" s="71" t="s">
        <v>723</v>
      </c>
      <c r="N34" s="68">
        <v>600</v>
      </c>
      <c r="O34" s="524"/>
    </row>
    <row r="35" spans="1:15" s="391" customFormat="1" ht="21.75" customHeight="1">
      <c r="A35" s="528">
        <v>27</v>
      </c>
      <c r="B35" s="71" t="s">
        <v>542</v>
      </c>
      <c r="C35" s="80" t="s">
        <v>147</v>
      </c>
      <c r="D35" s="71" t="s">
        <v>171</v>
      </c>
      <c r="E35" s="68">
        <v>900</v>
      </c>
      <c r="F35" s="518" t="s">
        <v>692</v>
      </c>
      <c r="G35" s="68" t="s">
        <v>755</v>
      </c>
      <c r="H35" s="68" t="s">
        <v>255</v>
      </c>
      <c r="I35" s="68" t="s">
        <v>754</v>
      </c>
      <c r="J35" s="523" t="s">
        <v>712</v>
      </c>
      <c r="K35" s="523" t="s">
        <v>715</v>
      </c>
      <c r="M35" s="71" t="s">
        <v>595</v>
      </c>
      <c r="N35" s="68">
        <v>1500</v>
      </c>
      <c r="O35" s="524"/>
    </row>
    <row r="36" spans="1:15" s="391" customFormat="1" ht="24.75" customHeight="1">
      <c r="A36" s="68">
        <v>28</v>
      </c>
      <c r="B36" s="78" t="s">
        <v>157</v>
      </c>
      <c r="C36" s="78" t="s">
        <v>147</v>
      </c>
      <c r="D36" s="78" t="s">
        <v>159</v>
      </c>
      <c r="E36" s="68">
        <v>900</v>
      </c>
      <c r="F36" s="396" t="str">
        <f>LOOKUP(B36,[1]Sheet10!$C$3:$C$39,[1]Sheet10!$F$3:$F$39)</f>
        <v>Shirdi Sai Electricals Ltd.</v>
      </c>
      <c r="G36" s="392" t="s">
        <v>745</v>
      </c>
      <c r="H36" s="392" t="s">
        <v>255</v>
      </c>
      <c r="I36" s="68" t="s">
        <v>674</v>
      </c>
      <c r="J36" s="523" t="s">
        <v>712</v>
      </c>
      <c r="K36" s="523" t="s">
        <v>715</v>
      </c>
      <c r="M36" s="533"/>
      <c r="N36" s="524">
        <f>SUM(N27:N35)</f>
        <v>11210</v>
      </c>
      <c r="O36" s="524"/>
    </row>
    <row r="37" spans="1:15" s="524" customFormat="1" ht="21" customHeight="1">
      <c r="A37" s="528">
        <v>29</v>
      </c>
      <c r="B37" s="78" t="s">
        <v>729</v>
      </c>
      <c r="C37" s="78" t="s">
        <v>583</v>
      </c>
      <c r="D37" s="78" t="s">
        <v>159</v>
      </c>
      <c r="E37" s="68">
        <v>2000</v>
      </c>
      <c r="F37" s="396" t="s">
        <v>698</v>
      </c>
      <c r="G37" s="68" t="s">
        <v>630</v>
      </c>
      <c r="H37" s="68" t="s">
        <v>255</v>
      </c>
      <c r="I37" s="68" t="s">
        <v>651</v>
      </c>
      <c r="J37" s="523" t="s">
        <v>712</v>
      </c>
      <c r="K37" s="523" t="s">
        <v>714</v>
      </c>
      <c r="M37" s="71" t="s">
        <v>542</v>
      </c>
      <c r="N37" s="68">
        <v>900</v>
      </c>
    </row>
    <row r="38" spans="1:15" ht="22.5" customHeight="1">
      <c r="A38" s="68">
        <v>30</v>
      </c>
      <c r="B38" s="525" t="s">
        <v>703</v>
      </c>
      <c r="C38" s="525" t="s">
        <v>151</v>
      </c>
      <c r="D38" s="525"/>
      <c r="E38" s="526">
        <v>640</v>
      </c>
      <c r="F38" s="526" t="s">
        <v>736</v>
      </c>
      <c r="G38" s="68" t="s">
        <v>739</v>
      </c>
      <c r="H38" s="68" t="s">
        <v>255</v>
      </c>
      <c r="I38" s="68" t="s">
        <v>748</v>
      </c>
      <c r="J38" s="523"/>
      <c r="K38" s="523"/>
      <c r="M38" s="78" t="s">
        <v>157</v>
      </c>
      <c r="N38" s="68">
        <v>900</v>
      </c>
      <c r="O38" s="524"/>
    </row>
    <row r="39" spans="1:15" s="391" customFormat="1">
      <c r="A39" s="528">
        <v>31</v>
      </c>
      <c r="B39" s="525" t="s">
        <v>705</v>
      </c>
      <c r="C39" s="525" t="s">
        <v>149</v>
      </c>
      <c r="D39" s="525"/>
      <c r="E39" s="526">
        <v>1800</v>
      </c>
      <c r="F39" s="526" t="s">
        <v>267</v>
      </c>
      <c r="G39" s="68" t="s">
        <v>610</v>
      </c>
      <c r="H39" s="68" t="s">
        <v>255</v>
      </c>
      <c r="I39" s="68" t="s">
        <v>748</v>
      </c>
      <c r="J39" s="523"/>
      <c r="K39" s="523"/>
      <c r="M39" s="78" t="s">
        <v>729</v>
      </c>
      <c r="N39" s="68">
        <v>2000</v>
      </c>
      <c r="O39" s="524"/>
    </row>
    <row r="40" spans="1:15" s="391" customFormat="1">
      <c r="A40" s="68">
        <v>32</v>
      </c>
      <c r="B40" s="78" t="s">
        <v>153</v>
      </c>
      <c r="C40" s="78" t="s">
        <v>148</v>
      </c>
      <c r="D40" s="78" t="s">
        <v>159</v>
      </c>
      <c r="E40" s="68">
        <v>600</v>
      </c>
      <c r="F40" s="396" t="s">
        <v>699</v>
      </c>
      <c r="G40" s="68" t="s">
        <v>745</v>
      </c>
      <c r="H40" s="68" t="s">
        <v>255</v>
      </c>
      <c r="I40" s="68" t="s">
        <v>748</v>
      </c>
      <c r="J40" s="523" t="s">
        <v>712</v>
      </c>
      <c r="K40" s="523" t="s">
        <v>717</v>
      </c>
      <c r="M40" s="525" t="s">
        <v>703</v>
      </c>
      <c r="N40" s="526">
        <v>640</v>
      </c>
      <c r="O40" s="524"/>
    </row>
    <row r="41" spans="1:15" s="391" customFormat="1">
      <c r="A41" s="575" t="s">
        <v>127</v>
      </c>
      <c r="B41" s="576"/>
      <c r="C41" s="576"/>
      <c r="D41" s="576"/>
      <c r="E41" s="576"/>
      <c r="F41" s="576"/>
      <c r="G41" s="576"/>
      <c r="H41" s="576"/>
      <c r="I41" s="577"/>
      <c r="J41" s="523"/>
      <c r="K41" s="523"/>
      <c r="M41" s="525" t="s">
        <v>705</v>
      </c>
      <c r="N41" s="526">
        <v>1800</v>
      </c>
      <c r="O41" s="524"/>
    </row>
    <row r="42" spans="1:15" ht="31.5">
      <c r="A42" s="528">
        <v>33</v>
      </c>
      <c r="B42" s="393" t="s">
        <v>589</v>
      </c>
      <c r="C42" s="393" t="s">
        <v>147</v>
      </c>
      <c r="D42" s="393" t="s">
        <v>159</v>
      </c>
      <c r="E42" s="392">
        <v>1000</v>
      </c>
      <c r="F42" s="396" t="s">
        <v>298</v>
      </c>
      <c r="G42" s="392" t="s">
        <v>630</v>
      </c>
      <c r="H42" s="392" t="s">
        <v>127</v>
      </c>
      <c r="I42" s="392" t="s">
        <v>749</v>
      </c>
      <c r="J42" s="523"/>
      <c r="K42" s="523"/>
      <c r="M42" s="78" t="s">
        <v>153</v>
      </c>
      <c r="N42" s="68">
        <v>600</v>
      </c>
      <c r="O42" s="524"/>
    </row>
    <row r="43" spans="1:15">
      <c r="A43" s="575" t="s">
        <v>764</v>
      </c>
      <c r="B43" s="576"/>
      <c r="C43" s="576"/>
      <c r="D43" s="576"/>
      <c r="E43" s="576"/>
      <c r="F43" s="576"/>
      <c r="G43" s="576"/>
      <c r="H43" s="576"/>
      <c r="I43" s="577"/>
      <c r="J43" s="523"/>
      <c r="K43" s="523"/>
      <c r="M43" s="533"/>
      <c r="N43" s="524">
        <f>SUM(N37:N42)</f>
        <v>6840</v>
      </c>
      <c r="O43" s="524"/>
    </row>
    <row r="44" spans="1:15">
      <c r="A44" s="68">
        <v>34</v>
      </c>
      <c r="B44" s="525" t="s">
        <v>707</v>
      </c>
      <c r="C44" s="525" t="s">
        <v>147</v>
      </c>
      <c r="D44" s="525"/>
      <c r="E44" s="526">
        <v>1320</v>
      </c>
      <c r="F44" s="526" t="s">
        <v>709</v>
      </c>
      <c r="G44" s="392" t="s">
        <v>630</v>
      </c>
      <c r="H44" s="392" t="s">
        <v>764</v>
      </c>
      <c r="I44" s="392" t="s">
        <v>752</v>
      </c>
      <c r="J44" s="523"/>
      <c r="K44" s="523"/>
      <c r="M44" s="393" t="s">
        <v>589</v>
      </c>
      <c r="N44" s="392">
        <v>1000</v>
      </c>
      <c r="O44" s="524"/>
    </row>
    <row r="45" spans="1:15" ht="22.5" customHeight="1">
      <c r="A45" s="528">
        <v>35</v>
      </c>
      <c r="B45" s="525" t="s">
        <v>731</v>
      </c>
      <c r="C45" s="525" t="s">
        <v>148</v>
      </c>
      <c r="D45" s="92" t="s">
        <v>554</v>
      </c>
      <c r="E45" s="526">
        <v>320</v>
      </c>
      <c r="F45" s="396" t="s">
        <v>699</v>
      </c>
      <c r="G45" s="68" t="s">
        <v>614</v>
      </c>
      <c r="H45" s="68" t="s">
        <v>764</v>
      </c>
      <c r="I45" s="68" t="s">
        <v>761</v>
      </c>
      <c r="J45" s="527"/>
      <c r="K45" s="527"/>
      <c r="M45" s="533"/>
      <c r="N45" s="524">
        <v>1000</v>
      </c>
      <c r="O45" s="524"/>
    </row>
    <row r="46" spans="1:15" ht="26.25" customHeight="1">
      <c r="A46" s="68">
        <v>36</v>
      </c>
      <c r="B46" s="525" t="s">
        <v>732</v>
      </c>
      <c r="C46" s="525" t="s">
        <v>148</v>
      </c>
      <c r="D46" s="92" t="s">
        <v>554</v>
      </c>
      <c r="E46" s="526">
        <v>500</v>
      </c>
      <c r="F46" s="396" t="s">
        <v>699</v>
      </c>
      <c r="G46" s="68" t="s">
        <v>614</v>
      </c>
      <c r="H46" s="68" t="s">
        <v>764</v>
      </c>
      <c r="I46" s="68" t="s">
        <v>761</v>
      </c>
      <c r="J46" s="523"/>
      <c r="K46" s="523"/>
      <c r="M46" s="525" t="s">
        <v>707</v>
      </c>
      <c r="N46" s="526">
        <v>1320</v>
      </c>
      <c r="O46" s="524"/>
    </row>
    <row r="47" spans="1:15" ht="33.75" customHeight="1">
      <c r="A47" s="528">
        <v>37</v>
      </c>
      <c r="B47" s="525" t="s">
        <v>733</v>
      </c>
      <c r="C47" s="525" t="s">
        <v>463</v>
      </c>
      <c r="D47" s="525"/>
      <c r="E47" s="526">
        <v>1000</v>
      </c>
      <c r="F47" s="526" t="s">
        <v>464</v>
      </c>
      <c r="G47" s="68" t="s">
        <v>614</v>
      </c>
      <c r="H47" s="68" t="s">
        <v>764</v>
      </c>
      <c r="I47" s="68" t="s">
        <v>753</v>
      </c>
      <c r="J47" s="523"/>
      <c r="K47" s="523"/>
      <c r="M47" s="525" t="s">
        <v>731</v>
      </c>
      <c r="N47" s="526">
        <v>320</v>
      </c>
      <c r="O47" s="524"/>
    </row>
    <row r="48" spans="1:15" s="524" customFormat="1" ht="26.25" customHeight="1">
      <c r="A48" s="68">
        <v>38</v>
      </c>
      <c r="B48" s="78" t="s">
        <v>602</v>
      </c>
      <c r="C48" s="78" t="s">
        <v>147</v>
      </c>
      <c r="D48" s="78" t="s">
        <v>528</v>
      </c>
      <c r="E48" s="68">
        <v>1400</v>
      </c>
      <c r="F48" s="470" t="s">
        <v>702</v>
      </c>
      <c r="G48" s="68" t="s">
        <v>614</v>
      </c>
      <c r="H48" s="68" t="s">
        <v>764</v>
      </c>
      <c r="I48" s="68" t="s">
        <v>753</v>
      </c>
      <c r="J48" s="523"/>
      <c r="K48" s="523"/>
      <c r="M48" s="525" t="s">
        <v>732</v>
      </c>
      <c r="N48" s="526">
        <v>500</v>
      </c>
    </row>
    <row r="49" spans="1:15" s="391" customFormat="1" ht="25.5" customHeight="1">
      <c r="A49" s="528">
        <v>39</v>
      </c>
      <c r="B49" s="78" t="s">
        <v>603</v>
      </c>
      <c r="C49" s="78" t="s">
        <v>147</v>
      </c>
      <c r="D49" s="78" t="s">
        <v>528</v>
      </c>
      <c r="E49" s="68">
        <v>800</v>
      </c>
      <c r="F49" s="470" t="s">
        <v>702</v>
      </c>
      <c r="G49" s="68" t="s">
        <v>614</v>
      </c>
      <c r="H49" s="68" t="s">
        <v>764</v>
      </c>
      <c r="I49" s="68" t="s">
        <v>753</v>
      </c>
      <c r="J49" s="527"/>
      <c r="K49" s="527"/>
      <c r="M49" s="525" t="s">
        <v>733</v>
      </c>
      <c r="N49" s="526">
        <v>1000</v>
      </c>
      <c r="O49" s="524"/>
    </row>
    <row r="50" spans="1:15" s="391" customFormat="1" ht="33" customHeight="1">
      <c r="A50" s="68">
        <v>40</v>
      </c>
      <c r="B50" s="525" t="s">
        <v>708</v>
      </c>
      <c r="C50" s="525" t="s">
        <v>147</v>
      </c>
      <c r="D50" s="525"/>
      <c r="E50" s="526">
        <v>1500</v>
      </c>
      <c r="F50" s="526" t="s">
        <v>702</v>
      </c>
      <c r="G50" s="68" t="s">
        <v>614</v>
      </c>
      <c r="H50" s="68" t="s">
        <v>764</v>
      </c>
      <c r="I50" s="68" t="s">
        <v>753</v>
      </c>
      <c r="J50" s="523"/>
      <c r="K50" s="523"/>
      <c r="M50" s="78" t="s">
        <v>602</v>
      </c>
      <c r="N50" s="68">
        <v>1400</v>
      </c>
      <c r="O50" s="524"/>
    </row>
    <row r="51" spans="1:15" s="391" customFormat="1" ht="27.75" customHeight="1">
      <c r="A51" s="528">
        <v>41</v>
      </c>
      <c r="B51" s="525" t="s">
        <v>710</v>
      </c>
      <c r="C51" s="525" t="s">
        <v>147</v>
      </c>
      <c r="D51" s="525"/>
      <c r="E51" s="526">
        <v>1200</v>
      </c>
      <c r="F51" s="526" t="s">
        <v>298</v>
      </c>
      <c r="G51" s="68" t="s">
        <v>614</v>
      </c>
      <c r="H51" s="68" t="s">
        <v>764</v>
      </c>
      <c r="I51" s="68" t="s">
        <v>753</v>
      </c>
      <c r="J51" s="523"/>
      <c r="K51" s="523"/>
      <c r="M51" s="78" t="s">
        <v>603</v>
      </c>
      <c r="N51" s="68">
        <v>800</v>
      </c>
      <c r="O51" s="524"/>
    </row>
    <row r="52" spans="1:15" ht="33.75" customHeight="1">
      <c r="A52" s="75"/>
      <c r="B52" s="496"/>
      <c r="C52" s="331"/>
      <c r="D52" s="496"/>
      <c r="F52" s="75"/>
      <c r="G52" s="507"/>
      <c r="H52" s="507"/>
      <c r="I52" s="507"/>
      <c r="J52" s="512"/>
      <c r="K52" s="512"/>
      <c r="M52" s="525" t="s">
        <v>708</v>
      </c>
      <c r="N52" s="526">
        <v>1500</v>
      </c>
      <c r="O52" s="524"/>
    </row>
    <row r="53" spans="1:15">
      <c r="A53" s="496"/>
      <c r="B53" s="496" t="s">
        <v>119</v>
      </c>
      <c r="C53" s="496"/>
      <c r="D53" s="496"/>
      <c r="E53" s="330"/>
      <c r="F53" s="496"/>
      <c r="G53" s="496"/>
      <c r="H53" s="496"/>
      <c r="I53" s="496"/>
      <c r="J53" s="496"/>
      <c r="K53" s="496"/>
      <c r="M53" s="525" t="s">
        <v>710</v>
      </c>
      <c r="N53" s="526">
        <v>1200</v>
      </c>
      <c r="O53" s="524"/>
    </row>
    <row r="54" spans="1:15">
      <c r="A54" s="496"/>
      <c r="B54" s="496"/>
      <c r="C54" s="496"/>
      <c r="D54" s="496"/>
      <c r="E54" s="496"/>
      <c r="F54" s="496"/>
      <c r="G54" s="496"/>
      <c r="H54" s="496"/>
      <c r="I54" s="496"/>
      <c r="J54" s="496"/>
      <c r="K54" s="496"/>
      <c r="M54" s="533"/>
      <c r="N54" s="524">
        <f>SUM(N46:N53)</f>
        <v>8040</v>
      </c>
      <c r="O54" s="524"/>
    </row>
    <row r="55" spans="1:15">
      <c r="M55" s="533"/>
      <c r="N55" s="524"/>
      <c r="O55" s="524"/>
    </row>
    <row r="56" spans="1:15">
      <c r="M56" s="531" t="s">
        <v>770</v>
      </c>
      <c r="N56" s="58">
        <f>N9+N18+N26+N36+N43+N45+N54</f>
        <v>53750</v>
      </c>
    </row>
  </sheetData>
  <autoFilter ref="A3:K52">
    <sortState ref="A4:K59">
      <sortCondition ref="H3:H58"/>
    </sortState>
  </autoFilter>
  <mergeCells count="8">
    <mergeCell ref="A41:I41"/>
    <mergeCell ref="A43:I43"/>
    <mergeCell ref="A1:K1"/>
    <mergeCell ref="A4:I4"/>
    <mergeCell ref="A7:I7"/>
    <mergeCell ref="A16:I16"/>
    <mergeCell ref="A24:I24"/>
    <mergeCell ref="A34:I34"/>
  </mergeCells>
  <pageMargins left="0.25" right="0.25" top="0.75" bottom="0.75" header="0.3" footer="0.3"/>
  <pageSetup paperSize="9" fitToHeight="0" orientation="landscape" r:id="rId1"/>
  <rowBreaks count="1" manualBreakCount="1">
    <brk id="5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13"/>
  <sheetViews>
    <sheetView zoomScaleNormal="100" zoomScaleSheetLayoutView="85" workbookViewId="0">
      <pane ySplit="3" topLeftCell="A28" activePane="bottomLeft" state="frozen"/>
      <selection pane="bottomLeft" activeCell="F120" sqref="F120"/>
    </sheetView>
  </sheetViews>
  <sheetFormatPr defaultColWidth="14.42578125" defaultRowHeight="15" customHeight="1"/>
  <cols>
    <col min="1" max="1" width="12" style="101" bestFit="1" customWidth="1"/>
    <col min="2" max="2" width="24.7109375" style="184" customWidth="1"/>
    <col min="3" max="3" width="26.28515625" style="137" customWidth="1"/>
    <col min="4" max="4" width="24.7109375" style="101" hidden="1" customWidth="1"/>
    <col min="5" max="5" width="17" style="101" customWidth="1"/>
    <col min="6" max="6" width="19.5703125" style="137" customWidth="1"/>
    <col min="7" max="7" width="15.85546875" style="104" customWidth="1"/>
    <col min="8" max="8" width="21.85546875" style="137" customWidth="1"/>
    <col min="9" max="9" width="9.28515625" style="135" hidden="1" customWidth="1"/>
    <col min="10" max="10" width="19.85546875" style="428" customWidth="1"/>
    <col min="11" max="17" width="8" style="135" customWidth="1"/>
    <col min="18" max="16384" width="14.42578125" style="101"/>
  </cols>
  <sheetData>
    <row r="2" spans="1:25" ht="18.75" customHeight="1">
      <c r="A2" s="556" t="s">
        <v>565</v>
      </c>
      <c r="B2" s="557"/>
      <c r="C2" s="580"/>
      <c r="D2" s="580"/>
      <c r="E2" s="580"/>
      <c r="F2" s="580"/>
      <c r="G2" s="580"/>
      <c r="H2" s="580"/>
      <c r="I2" s="99"/>
      <c r="K2" s="99"/>
      <c r="L2" s="99"/>
      <c r="M2" s="99"/>
      <c r="N2" s="99"/>
      <c r="O2" s="99"/>
      <c r="P2" s="99"/>
      <c r="Q2" s="99"/>
      <c r="R2" s="100"/>
      <c r="S2" s="100"/>
      <c r="T2" s="100"/>
      <c r="U2" s="100"/>
      <c r="V2" s="100"/>
      <c r="W2" s="100"/>
      <c r="X2" s="100"/>
      <c r="Y2" s="100"/>
    </row>
    <row r="3" spans="1:25" ht="18.75" customHeight="1">
      <c r="A3" s="106" t="s">
        <v>204</v>
      </c>
      <c r="B3" s="430" t="s">
        <v>2</v>
      </c>
      <c r="C3" s="431" t="s">
        <v>203</v>
      </c>
      <c r="D3" s="432" t="s">
        <v>202</v>
      </c>
      <c r="E3" s="432" t="s">
        <v>201</v>
      </c>
      <c r="F3" s="431" t="s">
        <v>200</v>
      </c>
      <c r="G3" s="431" t="s">
        <v>199</v>
      </c>
      <c r="H3" s="431" t="s">
        <v>198</v>
      </c>
      <c r="I3" s="433"/>
      <c r="J3" s="434" t="s">
        <v>631</v>
      </c>
      <c r="K3" s="99"/>
      <c r="L3" s="99"/>
      <c r="M3" s="99"/>
      <c r="N3" s="99"/>
      <c r="O3" s="99"/>
      <c r="P3" s="99"/>
      <c r="Q3" s="99"/>
      <c r="R3" s="100"/>
      <c r="S3" s="100"/>
      <c r="T3" s="100"/>
      <c r="U3" s="100"/>
      <c r="V3" s="100"/>
      <c r="W3" s="100"/>
      <c r="X3" s="100"/>
      <c r="Y3" s="100"/>
    </row>
    <row r="4" spans="1:25" ht="14.25" customHeight="1">
      <c r="A4" s="564" t="s">
        <v>243</v>
      </c>
      <c r="B4" s="560"/>
      <c r="C4" s="112"/>
      <c r="D4" s="110"/>
      <c r="E4" s="110"/>
      <c r="F4" s="111"/>
      <c r="G4" s="112"/>
      <c r="H4" s="390">
        <v>1</v>
      </c>
      <c r="I4" s="435"/>
      <c r="J4" s="436"/>
      <c r="K4" s="105"/>
      <c r="L4" s="105"/>
      <c r="M4" s="105"/>
      <c r="N4" s="105"/>
      <c r="O4" s="105"/>
      <c r="P4" s="105"/>
      <c r="Q4" s="105"/>
    </row>
    <row r="5" spans="1:25" ht="31.5">
      <c r="A5" s="49">
        <v>1</v>
      </c>
      <c r="B5" s="482" t="s">
        <v>17</v>
      </c>
      <c r="C5" s="49" t="s">
        <v>18</v>
      </c>
      <c r="D5" s="49"/>
      <c r="E5" s="49"/>
      <c r="F5" s="49">
        <v>60</v>
      </c>
      <c r="G5" s="49"/>
      <c r="H5" s="437" t="s">
        <v>14</v>
      </c>
      <c r="I5" s="438" t="s">
        <v>246</v>
      </c>
      <c r="J5" s="436" t="s">
        <v>632</v>
      </c>
      <c r="K5" s="105"/>
      <c r="L5" s="105"/>
      <c r="M5" s="105"/>
      <c r="N5" s="105"/>
      <c r="O5" s="105"/>
      <c r="P5" s="105"/>
      <c r="Q5" s="105"/>
    </row>
    <row r="6" spans="1:25" ht="31.5">
      <c r="A6" s="49">
        <f t="shared" ref="A6" si="0">+A5+1</f>
        <v>2</v>
      </c>
      <c r="B6" s="482" t="s">
        <v>19</v>
      </c>
      <c r="C6" s="49" t="s">
        <v>18</v>
      </c>
      <c r="D6" s="49"/>
      <c r="E6" s="49"/>
      <c r="F6" s="49">
        <v>40</v>
      </c>
      <c r="G6" s="49"/>
      <c r="H6" s="437" t="s">
        <v>14</v>
      </c>
      <c r="I6" s="438" t="s">
        <v>246</v>
      </c>
      <c r="J6" s="436" t="s">
        <v>632</v>
      </c>
      <c r="K6" s="105"/>
      <c r="L6" s="105"/>
      <c r="M6" s="105"/>
      <c r="N6" s="105"/>
      <c r="O6" s="105"/>
      <c r="P6" s="105"/>
      <c r="Q6" s="105"/>
    </row>
    <row r="7" spans="1:25" ht="15.75">
      <c r="A7" s="113"/>
      <c r="B7" s="117" t="s">
        <v>119</v>
      </c>
      <c r="C7" s="115"/>
      <c r="D7" s="114"/>
      <c r="E7" s="118"/>
      <c r="F7" s="111">
        <f>SUM(F5:F6)</f>
        <v>100</v>
      </c>
      <c r="G7" s="115"/>
      <c r="H7" s="390">
        <v>1</v>
      </c>
      <c r="I7" s="438"/>
      <c r="J7" s="436"/>
      <c r="K7" s="105"/>
      <c r="L7" s="105"/>
      <c r="M7" s="105"/>
      <c r="N7" s="105"/>
      <c r="O7" s="105"/>
      <c r="P7" s="105"/>
      <c r="Q7" s="105"/>
    </row>
    <row r="8" spans="1:25" ht="15.75">
      <c r="A8" s="431" t="s">
        <v>204</v>
      </c>
      <c r="B8" s="432" t="s">
        <v>2</v>
      </c>
      <c r="C8" s="431" t="s">
        <v>203</v>
      </c>
      <c r="D8" s="432" t="s">
        <v>202</v>
      </c>
      <c r="E8" s="432" t="s">
        <v>201</v>
      </c>
      <c r="F8" s="431" t="s">
        <v>200</v>
      </c>
      <c r="G8" s="431" t="s">
        <v>199</v>
      </c>
      <c r="H8" s="431" t="s">
        <v>198</v>
      </c>
      <c r="I8" s="438"/>
      <c r="J8" s="436"/>
      <c r="K8" s="105"/>
      <c r="L8" s="105"/>
      <c r="M8" s="105"/>
      <c r="N8" s="105"/>
      <c r="O8" s="105"/>
      <c r="P8" s="105"/>
      <c r="Q8" s="105"/>
    </row>
    <row r="9" spans="1:25" ht="15.75">
      <c r="A9" s="564" t="s">
        <v>197</v>
      </c>
      <c r="B9" s="564"/>
      <c r="C9" s="112"/>
      <c r="D9" s="110"/>
      <c r="E9" s="110"/>
      <c r="F9" s="111"/>
      <c r="G9" s="112"/>
      <c r="H9" s="390">
        <v>1</v>
      </c>
      <c r="I9" s="438" t="s">
        <v>246</v>
      </c>
      <c r="J9" s="436"/>
      <c r="K9" s="105"/>
      <c r="L9" s="105"/>
      <c r="M9" s="105"/>
      <c r="N9" s="105"/>
      <c r="O9" s="105"/>
      <c r="P9" s="105"/>
      <c r="Q9" s="105"/>
    </row>
    <row r="10" spans="1:25" ht="31.5">
      <c r="A10" s="49">
        <v>1</v>
      </c>
      <c r="B10" s="483" t="s">
        <v>32</v>
      </c>
      <c r="C10" s="49" t="s">
        <v>33</v>
      </c>
      <c r="D10" s="49"/>
      <c r="E10" s="49"/>
      <c r="F10" s="49">
        <v>800</v>
      </c>
      <c r="G10" s="49"/>
      <c r="H10" s="437" t="s">
        <v>9</v>
      </c>
      <c r="I10" s="438" t="s">
        <v>246</v>
      </c>
      <c r="J10" s="439" t="s">
        <v>608</v>
      </c>
      <c r="K10" s="105"/>
      <c r="L10" s="105"/>
      <c r="M10" s="105"/>
      <c r="N10" s="105"/>
      <c r="O10" s="105"/>
      <c r="P10" s="105"/>
      <c r="Q10" s="105"/>
    </row>
    <row r="11" spans="1:25" ht="31.5">
      <c r="A11" s="49">
        <f t="shared" ref="A11:A15" si="1">+A10+1</f>
        <v>2</v>
      </c>
      <c r="B11" s="483" t="s">
        <v>36</v>
      </c>
      <c r="C11" s="437" t="s">
        <v>37</v>
      </c>
      <c r="D11" s="437"/>
      <c r="E11" s="437"/>
      <c r="F11" s="49">
        <v>320</v>
      </c>
      <c r="G11" s="49"/>
      <c r="H11" s="437" t="s">
        <v>9</v>
      </c>
      <c r="I11" s="438" t="s">
        <v>246</v>
      </c>
      <c r="J11" s="436" t="s">
        <v>609</v>
      </c>
      <c r="K11" s="105"/>
      <c r="L11" s="105"/>
      <c r="M11" s="105"/>
      <c r="N11" s="105"/>
      <c r="O11" s="105"/>
      <c r="P11" s="105"/>
      <c r="Q11" s="105"/>
    </row>
    <row r="12" spans="1:25" ht="47.25">
      <c r="A12" s="49">
        <v>3</v>
      </c>
      <c r="B12" s="483" t="s">
        <v>38</v>
      </c>
      <c r="C12" s="49" t="s">
        <v>40</v>
      </c>
      <c r="D12" s="49"/>
      <c r="E12" s="49"/>
      <c r="F12" s="49">
        <v>120</v>
      </c>
      <c r="G12" s="49"/>
      <c r="H12" s="437" t="s">
        <v>39</v>
      </c>
      <c r="I12" s="438" t="s">
        <v>246</v>
      </c>
      <c r="J12" s="436" t="s">
        <v>610</v>
      </c>
      <c r="K12" s="105"/>
      <c r="L12" s="105"/>
      <c r="M12" s="105"/>
      <c r="N12" s="105"/>
      <c r="O12" s="105"/>
      <c r="P12" s="105"/>
      <c r="Q12" s="105"/>
    </row>
    <row r="13" spans="1:25" ht="31.5">
      <c r="A13" s="49">
        <v>4</v>
      </c>
      <c r="B13" s="484" t="s">
        <v>46</v>
      </c>
      <c r="C13" s="437" t="s">
        <v>47</v>
      </c>
      <c r="D13" s="437"/>
      <c r="E13" s="437"/>
      <c r="F13" s="49">
        <v>100</v>
      </c>
      <c r="G13" s="49"/>
      <c r="H13" s="437" t="s">
        <v>22</v>
      </c>
      <c r="I13" s="438" t="s">
        <v>246</v>
      </c>
      <c r="J13" s="436" t="s">
        <v>611</v>
      </c>
      <c r="K13" s="105"/>
      <c r="L13" s="105"/>
      <c r="M13" s="105"/>
      <c r="N13" s="105"/>
      <c r="O13" s="105"/>
      <c r="P13" s="105"/>
      <c r="Q13" s="105"/>
    </row>
    <row r="14" spans="1:25" ht="31.5">
      <c r="A14" s="49">
        <v>5</v>
      </c>
      <c r="B14" s="483" t="s">
        <v>48</v>
      </c>
      <c r="C14" s="437" t="s">
        <v>50</v>
      </c>
      <c r="D14" s="437"/>
      <c r="E14" s="437"/>
      <c r="F14" s="437">
        <v>150</v>
      </c>
      <c r="G14" s="437"/>
      <c r="H14" s="437" t="s">
        <v>49</v>
      </c>
      <c r="I14" s="438" t="s">
        <v>246</v>
      </c>
      <c r="J14" s="436" t="s">
        <v>612</v>
      </c>
      <c r="K14" s="105"/>
      <c r="L14" s="105"/>
      <c r="M14" s="105"/>
      <c r="N14" s="105"/>
      <c r="O14" s="105"/>
      <c r="P14" s="105"/>
      <c r="Q14" s="105"/>
    </row>
    <row r="15" spans="1:25" s="58" customFormat="1" ht="31.5">
      <c r="A15" s="49">
        <f t="shared" si="1"/>
        <v>6</v>
      </c>
      <c r="B15" s="78" t="s">
        <v>196</v>
      </c>
      <c r="C15" s="80" t="s">
        <v>195</v>
      </c>
      <c r="D15" s="92" t="s">
        <v>194</v>
      </c>
      <c r="E15" s="80" t="s">
        <v>193</v>
      </c>
      <c r="F15" s="68">
        <v>1000</v>
      </c>
      <c r="G15" s="68" t="s">
        <v>146</v>
      </c>
      <c r="H15" s="68" t="s">
        <v>174</v>
      </c>
      <c r="I15" s="440"/>
      <c r="J15" s="441" t="s">
        <v>629</v>
      </c>
    </row>
    <row r="16" spans="1:25" s="58" customFormat="1" ht="31.5">
      <c r="A16" s="49">
        <v>7</v>
      </c>
      <c r="B16" s="78" t="s">
        <v>192</v>
      </c>
      <c r="C16" s="80" t="s">
        <v>147</v>
      </c>
      <c r="D16" s="78" t="s">
        <v>191</v>
      </c>
      <c r="E16" s="78" t="s">
        <v>191</v>
      </c>
      <c r="F16" s="68">
        <v>1200</v>
      </c>
      <c r="G16" s="68" t="s">
        <v>146</v>
      </c>
      <c r="H16" s="68" t="s">
        <v>174</v>
      </c>
      <c r="I16" s="440"/>
      <c r="J16" s="441" t="s">
        <v>611</v>
      </c>
    </row>
    <row r="17" spans="1:17" ht="15.75">
      <c r="A17" s="113"/>
      <c r="B17" s="117" t="s">
        <v>119</v>
      </c>
      <c r="C17" s="115"/>
      <c r="D17" s="114"/>
      <c r="E17" s="118"/>
      <c r="F17" s="111">
        <f>SUM(F10:F16)</f>
        <v>3690</v>
      </c>
      <c r="G17" s="115"/>
      <c r="H17" s="390">
        <v>1</v>
      </c>
      <c r="I17" s="438" t="s">
        <v>246</v>
      </c>
      <c r="J17" s="436"/>
      <c r="K17" s="105"/>
      <c r="L17" s="105"/>
      <c r="M17" s="105"/>
      <c r="N17" s="105"/>
      <c r="O17" s="105"/>
      <c r="P17" s="105"/>
      <c r="Q17" s="105"/>
    </row>
    <row r="18" spans="1:17" ht="15.75">
      <c r="A18" s="431" t="s">
        <v>204</v>
      </c>
      <c r="B18" s="432" t="s">
        <v>2</v>
      </c>
      <c r="C18" s="431" t="s">
        <v>203</v>
      </c>
      <c r="D18" s="432" t="s">
        <v>202</v>
      </c>
      <c r="E18" s="432" t="s">
        <v>201</v>
      </c>
      <c r="F18" s="431" t="s">
        <v>200</v>
      </c>
      <c r="G18" s="431" t="s">
        <v>199</v>
      </c>
      <c r="H18" s="431" t="s">
        <v>198</v>
      </c>
      <c r="I18" s="438" t="s">
        <v>246</v>
      </c>
      <c r="J18" s="436"/>
      <c r="K18" s="105"/>
      <c r="L18" s="105"/>
      <c r="M18" s="105"/>
      <c r="N18" s="105"/>
      <c r="O18" s="105"/>
      <c r="P18" s="105"/>
      <c r="Q18" s="105"/>
    </row>
    <row r="19" spans="1:17" ht="15.75">
      <c r="A19" s="564" t="s">
        <v>244</v>
      </c>
      <c r="B19" s="564"/>
      <c r="C19" s="112"/>
      <c r="D19" s="110"/>
      <c r="E19" s="110"/>
      <c r="F19" s="111"/>
      <c r="G19" s="112"/>
      <c r="H19" s="390">
        <v>1</v>
      </c>
      <c r="I19" s="438" t="s">
        <v>246</v>
      </c>
      <c r="J19" s="436"/>
      <c r="K19" s="105"/>
      <c r="L19" s="105"/>
      <c r="M19" s="105"/>
      <c r="N19" s="105"/>
      <c r="O19" s="105"/>
      <c r="P19" s="105"/>
      <c r="Q19" s="105"/>
    </row>
    <row r="20" spans="1:17" ht="31.5">
      <c r="A20" s="49">
        <v>1</v>
      </c>
      <c r="B20" s="485" t="s">
        <v>27</v>
      </c>
      <c r="C20" s="437" t="s">
        <v>29</v>
      </c>
      <c r="D20" s="110"/>
      <c r="E20" s="110"/>
      <c r="F20" s="437">
        <v>120</v>
      </c>
      <c r="G20" s="437"/>
      <c r="H20" s="437" t="s">
        <v>28</v>
      </c>
      <c r="I20" s="438"/>
      <c r="J20" s="436" t="s">
        <v>613</v>
      </c>
      <c r="K20" s="105"/>
      <c r="L20" s="105"/>
      <c r="M20" s="105"/>
      <c r="N20" s="105"/>
      <c r="O20" s="105"/>
      <c r="P20" s="105"/>
      <c r="Q20" s="105"/>
    </row>
    <row r="21" spans="1:17" ht="31.5">
      <c r="A21" s="49">
        <f t="shared" ref="A21:A31" si="2">+A20+1</f>
        <v>2</v>
      </c>
      <c r="B21" s="485" t="s">
        <v>44</v>
      </c>
      <c r="C21" s="437" t="s">
        <v>45</v>
      </c>
      <c r="D21" s="110"/>
      <c r="E21" s="110"/>
      <c r="F21" s="49">
        <v>37.5</v>
      </c>
      <c r="G21" s="49"/>
      <c r="H21" s="437" t="s">
        <v>22</v>
      </c>
      <c r="I21" s="438"/>
      <c r="J21" s="436" t="s">
        <v>614</v>
      </c>
      <c r="K21" s="105"/>
      <c r="L21" s="105"/>
      <c r="M21" s="105"/>
      <c r="N21" s="105"/>
      <c r="O21" s="105"/>
      <c r="P21" s="105"/>
      <c r="Q21" s="105"/>
    </row>
    <row r="22" spans="1:17" ht="31.5">
      <c r="A22" s="49">
        <v>3</v>
      </c>
      <c r="B22" s="483" t="s">
        <v>52</v>
      </c>
      <c r="C22" s="437" t="s">
        <v>53</v>
      </c>
      <c r="D22" s="437"/>
      <c r="E22" s="437"/>
      <c r="F22" s="49">
        <v>624</v>
      </c>
      <c r="G22" s="49"/>
      <c r="H22" s="437" t="s">
        <v>9</v>
      </c>
      <c r="I22" s="438" t="s">
        <v>246</v>
      </c>
      <c r="J22" s="436" t="s">
        <v>609</v>
      </c>
      <c r="K22" s="105"/>
      <c r="L22" s="105"/>
      <c r="M22" s="105"/>
      <c r="N22" s="105"/>
      <c r="O22" s="105"/>
      <c r="P22" s="105"/>
      <c r="Q22" s="105"/>
    </row>
    <row r="23" spans="1:17" ht="31.5">
      <c r="A23" s="49">
        <v>4</v>
      </c>
      <c r="B23" s="483" t="s">
        <v>8</v>
      </c>
      <c r="C23" s="49" t="s">
        <v>10</v>
      </c>
      <c r="D23" s="49"/>
      <c r="E23" s="49"/>
      <c r="F23" s="49">
        <v>2000</v>
      </c>
      <c r="G23" s="49"/>
      <c r="H23" s="437" t="s">
        <v>568</v>
      </c>
      <c r="I23" s="438" t="s">
        <v>246</v>
      </c>
      <c r="J23" s="436" t="s">
        <v>615</v>
      </c>
      <c r="K23" s="105"/>
      <c r="L23" s="105"/>
      <c r="M23" s="105"/>
      <c r="N23" s="105"/>
      <c r="O23" s="105"/>
      <c r="P23" s="105"/>
      <c r="Q23" s="105"/>
    </row>
    <row r="24" spans="1:17" ht="31.5">
      <c r="A24" s="49">
        <v>5</v>
      </c>
      <c r="B24" s="483" t="s">
        <v>54</v>
      </c>
      <c r="C24" s="437" t="s">
        <v>56</v>
      </c>
      <c r="D24" s="437"/>
      <c r="E24" s="437"/>
      <c r="F24" s="49">
        <v>210</v>
      </c>
      <c r="G24" s="49"/>
      <c r="H24" s="437" t="s">
        <v>55</v>
      </c>
      <c r="I24" s="438" t="s">
        <v>246</v>
      </c>
      <c r="J24" s="436" t="s">
        <v>616</v>
      </c>
      <c r="K24" s="105"/>
      <c r="L24" s="105"/>
      <c r="M24" s="105"/>
      <c r="N24" s="105"/>
      <c r="O24" s="105"/>
      <c r="P24" s="105"/>
      <c r="Q24" s="105"/>
    </row>
    <row r="25" spans="1:17" ht="31.5">
      <c r="A25" s="49">
        <f t="shared" si="2"/>
        <v>6</v>
      </c>
      <c r="B25" s="483" t="s">
        <v>57</v>
      </c>
      <c r="C25" s="49" t="s">
        <v>56</v>
      </c>
      <c r="D25" s="49"/>
      <c r="E25" s="49"/>
      <c r="F25" s="49">
        <v>66</v>
      </c>
      <c r="G25" s="49"/>
      <c r="H25" s="437" t="s">
        <v>58</v>
      </c>
      <c r="I25" s="438" t="s">
        <v>246</v>
      </c>
      <c r="J25" s="436" t="s">
        <v>617</v>
      </c>
      <c r="K25" s="105"/>
      <c r="L25" s="105"/>
      <c r="M25" s="105"/>
      <c r="N25" s="105"/>
      <c r="O25" s="105"/>
      <c r="P25" s="105"/>
      <c r="Q25" s="105"/>
    </row>
    <row r="26" spans="1:17" ht="31.5">
      <c r="A26" s="49">
        <v>7</v>
      </c>
      <c r="B26" s="483" t="s">
        <v>36</v>
      </c>
      <c r="C26" s="437" t="s">
        <v>37</v>
      </c>
      <c r="D26" s="437"/>
      <c r="E26" s="437"/>
      <c r="F26" s="49">
        <v>640</v>
      </c>
      <c r="G26" s="49"/>
      <c r="H26" s="437" t="s">
        <v>62</v>
      </c>
      <c r="I26" s="438"/>
      <c r="J26" s="436" t="s">
        <v>609</v>
      </c>
      <c r="K26" s="105"/>
      <c r="L26" s="105"/>
      <c r="M26" s="105"/>
      <c r="N26" s="105"/>
      <c r="O26" s="105"/>
      <c r="P26" s="105"/>
      <c r="Q26" s="105"/>
    </row>
    <row r="27" spans="1:17" ht="47.25">
      <c r="A27" s="49">
        <f t="shared" si="2"/>
        <v>8</v>
      </c>
      <c r="B27" s="483" t="s">
        <v>41</v>
      </c>
      <c r="C27" s="437" t="s">
        <v>43</v>
      </c>
      <c r="D27" s="437"/>
      <c r="E27" s="437"/>
      <c r="F27" s="49">
        <v>206</v>
      </c>
      <c r="G27" s="49"/>
      <c r="H27" s="437" t="s">
        <v>42</v>
      </c>
      <c r="I27" s="438" t="s">
        <v>247</v>
      </c>
      <c r="J27" s="436" t="s">
        <v>615</v>
      </c>
      <c r="K27" s="105"/>
      <c r="L27" s="105"/>
      <c r="M27" s="105"/>
      <c r="N27" s="105"/>
      <c r="O27" s="105"/>
      <c r="P27" s="105"/>
      <c r="Q27" s="105"/>
    </row>
    <row r="28" spans="1:17" ht="31.5">
      <c r="A28" s="49">
        <v>9</v>
      </c>
      <c r="B28" s="51" t="s">
        <v>134</v>
      </c>
      <c r="C28" s="437" t="s">
        <v>135</v>
      </c>
      <c r="D28" s="437"/>
      <c r="E28" s="437"/>
      <c r="F28" s="49">
        <v>230</v>
      </c>
      <c r="G28" s="49"/>
      <c r="H28" s="437" t="s">
        <v>14</v>
      </c>
      <c r="I28" s="438"/>
      <c r="J28" s="436" t="s">
        <v>609</v>
      </c>
      <c r="K28" s="105"/>
      <c r="L28" s="105"/>
      <c r="M28" s="105"/>
      <c r="N28" s="105"/>
      <c r="O28" s="105"/>
      <c r="P28" s="105"/>
      <c r="Q28" s="105"/>
    </row>
    <row r="29" spans="1:17" ht="31.5">
      <c r="A29" s="49">
        <f t="shared" si="2"/>
        <v>10</v>
      </c>
      <c r="B29" s="483" t="s">
        <v>63</v>
      </c>
      <c r="C29" s="437" t="s">
        <v>64</v>
      </c>
      <c r="D29" s="437"/>
      <c r="E29" s="437"/>
      <c r="F29" s="49">
        <v>240</v>
      </c>
      <c r="G29" s="49"/>
      <c r="H29" s="437" t="s">
        <v>28</v>
      </c>
      <c r="I29" s="438"/>
      <c r="J29" s="436" t="s">
        <v>617</v>
      </c>
      <c r="K29" s="105"/>
      <c r="L29" s="105"/>
      <c r="M29" s="105"/>
      <c r="N29" s="105"/>
      <c r="O29" s="105"/>
      <c r="P29" s="105"/>
      <c r="Q29" s="105"/>
    </row>
    <row r="30" spans="1:17" ht="31.5">
      <c r="A30" s="49">
        <v>11</v>
      </c>
      <c r="B30" s="486" t="s">
        <v>111</v>
      </c>
      <c r="C30" s="442" t="s">
        <v>112</v>
      </c>
      <c r="D30" s="442"/>
      <c r="E30" s="442"/>
      <c r="F30" s="443">
        <v>76</v>
      </c>
      <c r="G30" s="423"/>
      <c r="H30" s="444" t="s">
        <v>479</v>
      </c>
      <c r="I30" s="438"/>
      <c r="J30" s="436"/>
      <c r="K30" s="105"/>
      <c r="L30" s="105"/>
      <c r="M30" s="105"/>
      <c r="N30" s="105"/>
      <c r="O30" s="105"/>
      <c r="P30" s="105"/>
      <c r="Q30" s="105"/>
    </row>
    <row r="31" spans="1:17" s="58" customFormat="1" ht="31.5">
      <c r="A31" s="49">
        <f t="shared" si="2"/>
        <v>12</v>
      </c>
      <c r="B31" s="78" t="s">
        <v>190</v>
      </c>
      <c r="C31" s="80" t="s">
        <v>189</v>
      </c>
      <c r="D31" s="78" t="s">
        <v>188</v>
      </c>
      <c r="E31" s="95" t="s">
        <v>187</v>
      </c>
      <c r="F31" s="68">
        <v>500</v>
      </c>
      <c r="G31" s="68" t="s">
        <v>146</v>
      </c>
      <c r="H31" s="68" t="s">
        <v>174</v>
      </c>
      <c r="I31" s="440"/>
      <c r="J31" s="78" t="s">
        <v>630</v>
      </c>
    </row>
    <row r="32" spans="1:17" ht="15.75">
      <c r="A32" s="113"/>
      <c r="B32" s="117" t="s">
        <v>119</v>
      </c>
      <c r="C32" s="115"/>
      <c r="D32" s="114"/>
      <c r="E32" s="118"/>
      <c r="F32" s="111">
        <f>SUM(F20:F31)</f>
        <v>4949.5</v>
      </c>
      <c r="G32" s="115"/>
      <c r="H32" s="390">
        <v>1</v>
      </c>
      <c r="I32" s="438" t="s">
        <v>246</v>
      </c>
      <c r="J32" s="436"/>
      <c r="K32" s="105"/>
      <c r="L32" s="105"/>
      <c r="M32" s="105"/>
      <c r="N32" s="105"/>
      <c r="O32" s="105"/>
      <c r="P32" s="105"/>
      <c r="Q32" s="105"/>
    </row>
    <row r="33" spans="1:17" ht="15.75">
      <c r="A33" s="445"/>
      <c r="B33" s="446"/>
      <c r="C33" s="445"/>
      <c r="D33" s="446"/>
      <c r="E33" s="446"/>
      <c r="F33" s="445"/>
      <c r="G33" s="445"/>
      <c r="H33" s="390">
        <v>1</v>
      </c>
      <c r="I33" s="438" t="s">
        <v>246</v>
      </c>
      <c r="J33" s="436"/>
      <c r="K33" s="105"/>
      <c r="L33" s="105"/>
      <c r="M33" s="105"/>
      <c r="N33" s="105"/>
      <c r="O33" s="105"/>
      <c r="P33" s="105"/>
      <c r="Q33" s="105"/>
    </row>
    <row r="34" spans="1:17" ht="15.75">
      <c r="A34" s="431" t="s">
        <v>204</v>
      </c>
      <c r="B34" s="432" t="s">
        <v>2</v>
      </c>
      <c r="C34" s="431" t="s">
        <v>203</v>
      </c>
      <c r="D34" s="432" t="s">
        <v>202</v>
      </c>
      <c r="E34" s="432" t="s">
        <v>201</v>
      </c>
      <c r="F34" s="431" t="s">
        <v>200</v>
      </c>
      <c r="G34" s="431" t="s">
        <v>199</v>
      </c>
      <c r="H34" s="431" t="s">
        <v>198</v>
      </c>
      <c r="I34" s="438" t="s">
        <v>246</v>
      </c>
      <c r="J34" s="436"/>
      <c r="K34" s="105"/>
      <c r="L34" s="105"/>
      <c r="M34" s="105"/>
      <c r="N34" s="105"/>
      <c r="O34" s="105"/>
      <c r="P34" s="105"/>
      <c r="Q34" s="105"/>
    </row>
    <row r="35" spans="1:17" ht="15.75">
      <c r="A35" s="564" t="s">
        <v>186</v>
      </c>
      <c r="B35" s="564"/>
      <c r="C35" s="112"/>
      <c r="D35" s="110"/>
      <c r="E35" s="110"/>
      <c r="F35" s="111"/>
      <c r="G35" s="112"/>
      <c r="H35" s="390">
        <v>1</v>
      </c>
      <c r="I35" s="438" t="s">
        <v>246</v>
      </c>
      <c r="J35" s="436"/>
      <c r="K35" s="105"/>
      <c r="L35" s="105"/>
      <c r="M35" s="105"/>
      <c r="N35" s="105"/>
      <c r="O35" s="105"/>
      <c r="P35" s="105"/>
      <c r="Q35" s="105"/>
    </row>
    <row r="36" spans="1:17" ht="31.5">
      <c r="A36" s="49">
        <v>1</v>
      </c>
      <c r="B36" s="483" t="s">
        <v>66</v>
      </c>
      <c r="C36" s="437" t="s">
        <v>53</v>
      </c>
      <c r="D36" s="437"/>
      <c r="E36" s="437"/>
      <c r="F36" s="49">
        <v>540</v>
      </c>
      <c r="G36" s="49"/>
      <c r="H36" s="437" t="s">
        <v>9</v>
      </c>
      <c r="I36" s="438" t="s">
        <v>246</v>
      </c>
      <c r="J36" s="436" t="s">
        <v>618</v>
      </c>
      <c r="K36" s="105"/>
      <c r="L36" s="105"/>
      <c r="M36" s="105"/>
      <c r="N36" s="105"/>
      <c r="O36" s="105"/>
      <c r="P36" s="105"/>
      <c r="Q36" s="105"/>
    </row>
    <row r="37" spans="1:17" ht="31.5">
      <c r="A37" s="49">
        <f>+A36+1</f>
        <v>2</v>
      </c>
      <c r="B37" s="483" t="s">
        <v>67</v>
      </c>
      <c r="C37" s="437" t="s">
        <v>68</v>
      </c>
      <c r="D37" s="437"/>
      <c r="E37" s="437"/>
      <c r="F37" s="49">
        <v>850</v>
      </c>
      <c r="G37" s="49"/>
      <c r="H37" s="437" t="s">
        <v>39</v>
      </c>
      <c r="I37" s="438" t="s">
        <v>246</v>
      </c>
      <c r="J37" s="436" t="s">
        <v>619</v>
      </c>
      <c r="K37" s="105"/>
      <c r="L37" s="105"/>
      <c r="M37" s="105"/>
      <c r="N37" s="105"/>
      <c r="O37" s="105"/>
      <c r="P37" s="105"/>
      <c r="Q37" s="105"/>
    </row>
    <row r="38" spans="1:17" ht="31.5">
      <c r="A38" s="49">
        <f t="shared" ref="A38:A44" si="3">+A37+1</f>
        <v>3</v>
      </c>
      <c r="B38" s="483" t="s">
        <v>69</v>
      </c>
      <c r="C38" s="49" t="s">
        <v>70</v>
      </c>
      <c r="D38" s="49"/>
      <c r="E38" s="49"/>
      <c r="F38" s="49">
        <v>120</v>
      </c>
      <c r="G38" s="49"/>
      <c r="H38" s="437" t="s">
        <v>22</v>
      </c>
      <c r="I38" s="438"/>
      <c r="J38" s="436" t="s">
        <v>620</v>
      </c>
      <c r="K38" s="105"/>
      <c r="L38" s="105"/>
      <c r="M38" s="105"/>
      <c r="N38" s="105"/>
      <c r="O38" s="105"/>
      <c r="P38" s="105"/>
      <c r="Q38" s="105"/>
    </row>
    <row r="39" spans="1:17" ht="31.5">
      <c r="A39" s="49">
        <f t="shared" si="3"/>
        <v>4</v>
      </c>
      <c r="B39" s="483" t="s">
        <v>60</v>
      </c>
      <c r="C39" s="437" t="s">
        <v>61</v>
      </c>
      <c r="D39" s="437"/>
      <c r="E39" s="437"/>
      <c r="F39" s="437">
        <v>500</v>
      </c>
      <c r="G39" s="437"/>
      <c r="H39" s="437" t="s">
        <v>9</v>
      </c>
      <c r="I39" s="438"/>
      <c r="J39" s="436" t="s">
        <v>621</v>
      </c>
      <c r="K39" s="105"/>
      <c r="L39" s="105"/>
      <c r="M39" s="105"/>
      <c r="N39" s="105"/>
      <c r="O39" s="105"/>
      <c r="P39" s="105"/>
      <c r="Q39" s="105"/>
    </row>
    <row r="40" spans="1:17" ht="31.5">
      <c r="A40" s="49">
        <f t="shared" si="3"/>
        <v>5</v>
      </c>
      <c r="B40" s="483" t="s">
        <v>59</v>
      </c>
      <c r="C40" s="437" t="s">
        <v>53</v>
      </c>
      <c r="D40" s="437"/>
      <c r="E40" s="437"/>
      <c r="F40" s="49">
        <v>1000</v>
      </c>
      <c r="G40" s="49"/>
      <c r="H40" s="437" t="s">
        <v>55</v>
      </c>
      <c r="I40" s="438"/>
      <c r="J40" s="436" t="s">
        <v>622</v>
      </c>
      <c r="K40" s="105"/>
      <c r="L40" s="105"/>
      <c r="M40" s="105"/>
      <c r="N40" s="105"/>
      <c r="O40" s="105"/>
      <c r="P40" s="105"/>
      <c r="Q40" s="105"/>
    </row>
    <row r="41" spans="1:17" ht="31.5">
      <c r="A41" s="49">
        <f t="shared" si="3"/>
        <v>6</v>
      </c>
      <c r="B41" s="483" t="s">
        <v>26</v>
      </c>
      <c r="C41" s="49" t="s">
        <v>12</v>
      </c>
      <c r="D41" s="49"/>
      <c r="E41" s="49"/>
      <c r="F41" s="49">
        <v>444</v>
      </c>
      <c r="G41" s="49"/>
      <c r="H41" s="437" t="s">
        <v>9</v>
      </c>
      <c r="I41" s="438" t="s">
        <v>247</v>
      </c>
      <c r="J41" s="436" t="s">
        <v>623</v>
      </c>
      <c r="K41" s="105"/>
      <c r="L41" s="105"/>
      <c r="M41" s="105"/>
      <c r="N41" s="105"/>
      <c r="O41" s="105"/>
      <c r="P41" s="105"/>
      <c r="Q41" s="105"/>
    </row>
    <row r="42" spans="1:17" ht="31.5">
      <c r="A42" s="49">
        <f t="shared" si="3"/>
        <v>7</v>
      </c>
      <c r="B42" s="483" t="s">
        <v>71</v>
      </c>
      <c r="C42" s="437" t="s">
        <v>72</v>
      </c>
      <c r="D42" s="437"/>
      <c r="E42" s="437"/>
      <c r="F42" s="49">
        <v>450</v>
      </c>
      <c r="G42" s="49"/>
      <c r="H42" s="437" t="s">
        <v>22</v>
      </c>
      <c r="I42" s="438"/>
      <c r="J42" s="436" t="s">
        <v>618</v>
      </c>
      <c r="K42" s="105"/>
      <c r="L42" s="105"/>
      <c r="M42" s="105"/>
      <c r="N42" s="105"/>
      <c r="O42" s="105"/>
      <c r="P42" s="105"/>
      <c r="Q42" s="105"/>
    </row>
    <row r="43" spans="1:17" ht="31.5">
      <c r="A43" s="49">
        <f t="shared" si="3"/>
        <v>8</v>
      </c>
      <c r="B43" s="483" t="s">
        <v>73</v>
      </c>
      <c r="C43" s="49" t="s">
        <v>18</v>
      </c>
      <c r="D43" s="49"/>
      <c r="E43" s="49"/>
      <c r="F43" s="49">
        <v>40</v>
      </c>
      <c r="G43" s="49"/>
      <c r="H43" s="437" t="s">
        <v>14</v>
      </c>
      <c r="I43" s="438"/>
      <c r="J43" s="436" t="s">
        <v>619</v>
      </c>
      <c r="K43" s="105"/>
      <c r="L43" s="105"/>
      <c r="M43" s="105"/>
      <c r="N43" s="105"/>
      <c r="O43" s="105"/>
      <c r="P43" s="105"/>
      <c r="Q43" s="105"/>
    </row>
    <row r="44" spans="1:17" ht="31.5">
      <c r="A44" s="49">
        <f t="shared" si="3"/>
        <v>9</v>
      </c>
      <c r="B44" s="486" t="s">
        <v>95</v>
      </c>
      <c r="C44" s="442" t="s">
        <v>96</v>
      </c>
      <c r="D44" s="442"/>
      <c r="E44" s="442"/>
      <c r="F44" s="423">
        <v>48</v>
      </c>
      <c r="G44" s="423"/>
      <c r="H44" s="444" t="s">
        <v>477</v>
      </c>
      <c r="I44" s="435"/>
      <c r="J44" s="436"/>
      <c r="K44" s="105"/>
      <c r="L44" s="105"/>
      <c r="M44" s="105"/>
      <c r="N44" s="105"/>
      <c r="O44" s="105"/>
      <c r="P44" s="105"/>
      <c r="Q44" s="105"/>
    </row>
    <row r="45" spans="1:17" ht="15.75">
      <c r="A45" s="113"/>
      <c r="B45" s="117" t="s">
        <v>119</v>
      </c>
      <c r="C45" s="115"/>
      <c r="D45" s="114"/>
      <c r="E45" s="118"/>
      <c r="F45" s="111">
        <f>SUM(F36:F44)</f>
        <v>3992</v>
      </c>
      <c r="G45" s="115"/>
      <c r="H45" s="390">
        <v>1</v>
      </c>
      <c r="I45" s="435"/>
      <c r="J45" s="436"/>
      <c r="K45" s="105"/>
      <c r="L45" s="105"/>
      <c r="M45" s="105"/>
      <c r="N45" s="105"/>
      <c r="O45" s="105"/>
      <c r="P45" s="105"/>
      <c r="Q45" s="105"/>
    </row>
    <row r="46" spans="1:17" ht="15.75">
      <c r="A46" s="564" t="s">
        <v>177</v>
      </c>
      <c r="B46" s="564"/>
      <c r="C46" s="112"/>
      <c r="D46" s="110"/>
      <c r="E46" s="110"/>
      <c r="F46" s="111"/>
      <c r="G46" s="112"/>
      <c r="H46" s="390">
        <v>1</v>
      </c>
      <c r="I46" s="435"/>
      <c r="J46" s="436"/>
      <c r="K46" s="105"/>
      <c r="L46" s="105"/>
      <c r="M46" s="105"/>
      <c r="N46" s="105"/>
      <c r="O46" s="105"/>
      <c r="P46" s="105"/>
      <c r="Q46" s="105"/>
    </row>
    <row r="47" spans="1:17" ht="15.75">
      <c r="A47" s="115">
        <v>1</v>
      </c>
      <c r="B47" s="114" t="s">
        <v>206</v>
      </c>
      <c r="C47" s="115" t="s">
        <v>207</v>
      </c>
      <c r="D47" s="114" t="s">
        <v>208</v>
      </c>
      <c r="E47" s="118" t="s">
        <v>208</v>
      </c>
      <c r="F47" s="115">
        <v>240</v>
      </c>
      <c r="G47" s="113" t="s">
        <v>209</v>
      </c>
      <c r="H47" s="115" t="s">
        <v>158</v>
      </c>
      <c r="I47" s="435"/>
      <c r="J47" s="447" t="s">
        <v>639</v>
      </c>
      <c r="K47" s="105"/>
      <c r="L47" s="105"/>
      <c r="M47" s="105"/>
      <c r="N47" s="105"/>
      <c r="O47" s="105"/>
      <c r="P47" s="105"/>
      <c r="Q47" s="105"/>
    </row>
    <row r="48" spans="1:17" ht="15.75">
      <c r="A48" s="115">
        <f>+A47+1</f>
        <v>2</v>
      </c>
      <c r="B48" s="114" t="s">
        <v>211</v>
      </c>
      <c r="C48" s="115" t="s">
        <v>207</v>
      </c>
      <c r="D48" s="448" t="s">
        <v>208</v>
      </c>
      <c r="E48" s="448" t="s">
        <v>208</v>
      </c>
      <c r="F48" s="115">
        <v>93</v>
      </c>
      <c r="G48" s="113" t="s">
        <v>209</v>
      </c>
      <c r="H48" s="115" t="s">
        <v>158</v>
      </c>
      <c r="I48" s="435"/>
      <c r="J48" s="447" t="s">
        <v>640</v>
      </c>
      <c r="K48" s="105"/>
      <c r="L48" s="105"/>
      <c r="M48" s="105"/>
      <c r="N48" s="105"/>
      <c r="O48" s="105"/>
      <c r="P48" s="105"/>
      <c r="Q48" s="105"/>
    </row>
    <row r="49" spans="1:17" ht="15.75">
      <c r="A49" s="115">
        <f t="shared" ref="A49:A56" si="4">+A48+1</f>
        <v>3</v>
      </c>
      <c r="B49" s="459" t="s">
        <v>212</v>
      </c>
      <c r="C49" s="127" t="s">
        <v>213</v>
      </c>
      <c r="D49" s="449" t="s">
        <v>214</v>
      </c>
      <c r="E49" s="449" t="s">
        <v>215</v>
      </c>
      <c r="F49" s="115">
        <v>120</v>
      </c>
      <c r="G49" s="450" t="s">
        <v>216</v>
      </c>
      <c r="H49" s="127" t="s">
        <v>158</v>
      </c>
      <c r="I49" s="435"/>
      <c r="J49" s="447" t="s">
        <v>641</v>
      </c>
      <c r="K49" s="105"/>
      <c r="L49" s="105"/>
      <c r="M49" s="105"/>
      <c r="N49" s="105"/>
      <c r="O49" s="105"/>
      <c r="P49" s="105"/>
      <c r="Q49" s="105"/>
    </row>
    <row r="50" spans="1:17" ht="15.75">
      <c r="A50" s="115">
        <f t="shared" si="4"/>
        <v>4</v>
      </c>
      <c r="B50" s="398" t="s">
        <v>217</v>
      </c>
      <c r="C50" s="397" t="s">
        <v>218</v>
      </c>
      <c r="D50" s="451" t="s">
        <v>219</v>
      </c>
      <c r="E50" s="451" t="s">
        <v>220</v>
      </c>
      <c r="F50" s="397">
        <v>30</v>
      </c>
      <c r="G50" s="399" t="s">
        <v>209</v>
      </c>
      <c r="H50" s="397" t="s">
        <v>158</v>
      </c>
      <c r="I50" s="435"/>
      <c r="J50" s="452" t="s">
        <v>643</v>
      </c>
      <c r="K50" s="105"/>
      <c r="L50" s="105"/>
      <c r="M50" s="105"/>
      <c r="N50" s="105"/>
      <c r="O50" s="105"/>
      <c r="P50" s="105"/>
      <c r="Q50" s="105"/>
    </row>
    <row r="51" spans="1:17" ht="47.25">
      <c r="A51" s="115">
        <f t="shared" si="4"/>
        <v>5</v>
      </c>
      <c r="B51" s="483" t="s">
        <v>76</v>
      </c>
      <c r="C51" s="437" t="s">
        <v>78</v>
      </c>
      <c r="D51" s="437"/>
      <c r="E51" s="437"/>
      <c r="F51" s="49">
        <v>382</v>
      </c>
      <c r="G51" s="49"/>
      <c r="H51" s="437" t="s">
        <v>77</v>
      </c>
      <c r="I51" s="435"/>
      <c r="J51" s="436" t="s">
        <v>624</v>
      </c>
      <c r="K51" s="105"/>
      <c r="L51" s="105"/>
      <c r="M51" s="105"/>
      <c r="N51" s="105"/>
      <c r="O51" s="105"/>
      <c r="P51" s="105"/>
      <c r="Q51" s="105"/>
    </row>
    <row r="52" spans="1:17" ht="31.5">
      <c r="A52" s="115">
        <f t="shared" si="4"/>
        <v>6</v>
      </c>
      <c r="B52" s="483" t="s">
        <v>79</v>
      </c>
      <c r="C52" s="437" t="s">
        <v>72</v>
      </c>
      <c r="D52" s="437"/>
      <c r="E52" s="437"/>
      <c r="F52" s="49">
        <v>48</v>
      </c>
      <c r="G52" s="49"/>
      <c r="H52" s="437" t="s">
        <v>22</v>
      </c>
      <c r="I52" s="435"/>
      <c r="J52" s="436" t="s">
        <v>625</v>
      </c>
      <c r="K52" s="105"/>
      <c r="L52" s="105"/>
      <c r="M52" s="105"/>
      <c r="N52" s="105"/>
      <c r="O52" s="105"/>
      <c r="P52" s="105"/>
      <c r="Q52" s="105"/>
    </row>
    <row r="53" spans="1:17" ht="31.5">
      <c r="A53" s="115">
        <f>+A52+1</f>
        <v>7</v>
      </c>
      <c r="B53" s="487" t="s">
        <v>98</v>
      </c>
      <c r="C53" s="413" t="s">
        <v>99</v>
      </c>
      <c r="D53" s="413"/>
      <c r="E53" s="413"/>
      <c r="F53" s="423">
        <v>44</v>
      </c>
      <c r="G53" s="423"/>
      <c r="H53" s="444" t="s">
        <v>477</v>
      </c>
      <c r="I53" s="435"/>
      <c r="J53" s="436"/>
      <c r="K53" s="105"/>
      <c r="L53" s="105"/>
      <c r="M53" s="105"/>
      <c r="N53" s="105"/>
      <c r="O53" s="105"/>
      <c r="P53" s="105"/>
      <c r="Q53" s="105"/>
    </row>
    <row r="54" spans="1:17" ht="31.5">
      <c r="A54" s="115">
        <f t="shared" si="4"/>
        <v>8</v>
      </c>
      <c r="B54" s="486" t="s">
        <v>101</v>
      </c>
      <c r="C54" s="442" t="s">
        <v>103</v>
      </c>
      <c r="D54" s="442"/>
      <c r="E54" s="442"/>
      <c r="F54" s="423">
        <v>400</v>
      </c>
      <c r="G54" s="423"/>
      <c r="H54" s="444" t="s">
        <v>480</v>
      </c>
      <c r="I54" s="435"/>
      <c r="J54" s="436"/>
      <c r="K54" s="105"/>
      <c r="L54" s="105"/>
      <c r="M54" s="105"/>
      <c r="N54" s="105"/>
      <c r="O54" s="105"/>
      <c r="P54" s="105"/>
      <c r="Q54" s="105"/>
    </row>
    <row r="55" spans="1:17" ht="31.5">
      <c r="A55" s="115">
        <f t="shared" si="4"/>
        <v>9</v>
      </c>
      <c r="B55" s="487" t="s">
        <v>105</v>
      </c>
      <c r="C55" s="413" t="s">
        <v>106</v>
      </c>
      <c r="D55" s="413"/>
      <c r="E55" s="413"/>
      <c r="F55" s="423">
        <v>51</v>
      </c>
      <c r="G55" s="423"/>
      <c r="H55" s="444" t="s">
        <v>477</v>
      </c>
      <c r="I55" s="435"/>
      <c r="J55" s="436"/>
      <c r="K55" s="105"/>
      <c r="L55" s="105"/>
      <c r="M55" s="105"/>
      <c r="N55" s="105"/>
      <c r="O55" s="105"/>
      <c r="P55" s="105"/>
      <c r="Q55" s="105"/>
    </row>
    <row r="56" spans="1:17" ht="15.75">
      <c r="A56" s="115">
        <f t="shared" si="4"/>
        <v>10</v>
      </c>
      <c r="B56" s="488" t="s">
        <v>108</v>
      </c>
      <c r="C56" s="453" t="s">
        <v>109</v>
      </c>
      <c r="D56" s="453"/>
      <c r="E56" s="453"/>
      <c r="F56" s="49">
        <v>66</v>
      </c>
      <c r="G56" s="49"/>
      <c r="H56" s="437" t="s">
        <v>477</v>
      </c>
      <c r="I56" s="435"/>
      <c r="J56" s="436" t="s">
        <v>613</v>
      </c>
      <c r="K56" s="105"/>
      <c r="L56" s="105"/>
      <c r="M56" s="105"/>
      <c r="N56" s="105"/>
      <c r="O56" s="105"/>
      <c r="P56" s="105"/>
      <c r="Q56" s="105"/>
    </row>
    <row r="57" spans="1:17" ht="31.5">
      <c r="A57" s="115">
        <v>11</v>
      </c>
      <c r="B57" s="80" t="s">
        <v>184</v>
      </c>
      <c r="C57" s="80" t="s">
        <v>151</v>
      </c>
      <c r="D57" s="78" t="s">
        <v>183</v>
      </c>
      <c r="E57" s="78"/>
      <c r="F57" s="68">
        <v>1920</v>
      </c>
      <c r="G57" s="68" t="s">
        <v>146</v>
      </c>
      <c r="H57" s="68" t="s">
        <v>145</v>
      </c>
      <c r="I57" s="440"/>
      <c r="J57" s="429">
        <v>47453</v>
      </c>
      <c r="K57" s="105"/>
      <c r="L57" s="105"/>
      <c r="M57" s="105"/>
      <c r="N57" s="105"/>
      <c r="O57" s="105"/>
      <c r="P57" s="105"/>
      <c r="Q57" s="105"/>
    </row>
    <row r="58" spans="1:17" ht="15.75">
      <c r="A58" s="115">
        <v>12</v>
      </c>
      <c r="B58" s="80" t="s">
        <v>179</v>
      </c>
      <c r="C58" s="80" t="s">
        <v>147</v>
      </c>
      <c r="D58" s="78" t="s">
        <v>178</v>
      </c>
      <c r="E58" s="91"/>
      <c r="F58" s="68">
        <v>500</v>
      </c>
      <c r="G58" s="68" t="s">
        <v>146</v>
      </c>
      <c r="H58" s="68" t="s">
        <v>145</v>
      </c>
      <c r="I58" s="440"/>
      <c r="J58" s="429">
        <v>47027</v>
      </c>
      <c r="K58" s="105"/>
      <c r="L58" s="105"/>
      <c r="M58" s="105"/>
      <c r="N58" s="105"/>
      <c r="O58" s="105"/>
      <c r="P58" s="105"/>
      <c r="Q58" s="105"/>
    </row>
    <row r="59" spans="1:17" s="58" customFormat="1" ht="47.25">
      <c r="A59" s="73">
        <v>13</v>
      </c>
      <c r="B59" s="419" t="s">
        <v>491</v>
      </c>
      <c r="C59" s="420" t="s">
        <v>149</v>
      </c>
      <c r="D59" s="421" t="s">
        <v>176</v>
      </c>
      <c r="E59" s="419" t="s">
        <v>175</v>
      </c>
      <c r="F59" s="422">
        <v>80</v>
      </c>
      <c r="G59" s="422" t="s">
        <v>146</v>
      </c>
      <c r="H59" s="422" t="s">
        <v>490</v>
      </c>
      <c r="I59" s="440"/>
      <c r="J59" s="441"/>
    </row>
    <row r="60" spans="1:17" ht="15.75">
      <c r="A60" s="115"/>
      <c r="B60" s="117" t="s">
        <v>119</v>
      </c>
      <c r="C60" s="111"/>
      <c r="D60" s="117"/>
      <c r="E60" s="117"/>
      <c r="F60" s="111">
        <f>SUM(F47:F59)</f>
        <v>3974</v>
      </c>
      <c r="G60" s="115"/>
      <c r="H60" s="390">
        <v>1</v>
      </c>
      <c r="I60" s="435"/>
      <c r="J60" s="436"/>
      <c r="K60" s="105"/>
      <c r="L60" s="105"/>
      <c r="M60" s="105"/>
      <c r="N60" s="105"/>
      <c r="O60" s="105"/>
      <c r="P60" s="105"/>
      <c r="Q60" s="105"/>
    </row>
    <row r="61" spans="1:17" ht="15.75">
      <c r="A61" s="564" t="s">
        <v>166</v>
      </c>
      <c r="B61" s="564"/>
      <c r="C61" s="112"/>
      <c r="D61" s="110"/>
      <c r="E61" s="110"/>
      <c r="F61" s="111"/>
      <c r="G61" s="112"/>
      <c r="H61" s="390">
        <v>1</v>
      </c>
      <c r="I61" s="435"/>
      <c r="J61" s="436"/>
      <c r="K61" s="105"/>
      <c r="L61" s="105"/>
      <c r="M61" s="105"/>
      <c r="N61" s="105"/>
      <c r="O61" s="105"/>
      <c r="P61" s="105"/>
      <c r="Q61" s="105"/>
    </row>
    <row r="62" spans="1:17" ht="15.75">
      <c r="A62" s="113">
        <v>1</v>
      </c>
      <c r="B62" s="459" t="s">
        <v>221</v>
      </c>
      <c r="C62" s="127" t="s">
        <v>213</v>
      </c>
      <c r="D62" s="449" t="s">
        <v>222</v>
      </c>
      <c r="E62" s="454" t="s">
        <v>223</v>
      </c>
      <c r="F62" s="450">
        <v>186</v>
      </c>
      <c r="G62" s="450" t="s">
        <v>216</v>
      </c>
      <c r="H62" s="127" t="s">
        <v>158</v>
      </c>
      <c r="I62" s="435"/>
      <c r="J62" s="489" t="s">
        <v>633</v>
      </c>
      <c r="K62" s="105"/>
      <c r="L62" s="105"/>
      <c r="M62" s="105"/>
      <c r="N62" s="105"/>
      <c r="O62" s="105"/>
      <c r="P62" s="105"/>
      <c r="Q62" s="105"/>
    </row>
    <row r="63" spans="1:17" ht="15.75">
      <c r="A63" s="113">
        <f>+A62+1</f>
        <v>2</v>
      </c>
      <c r="B63" s="459" t="s">
        <v>224</v>
      </c>
      <c r="C63" s="127" t="s">
        <v>213</v>
      </c>
      <c r="D63" s="449" t="s">
        <v>222</v>
      </c>
      <c r="E63" s="454" t="s">
        <v>223</v>
      </c>
      <c r="F63" s="450">
        <v>240</v>
      </c>
      <c r="G63" s="450" t="s">
        <v>216</v>
      </c>
      <c r="H63" s="127" t="s">
        <v>158</v>
      </c>
      <c r="I63" s="435"/>
      <c r="J63" s="489" t="s">
        <v>634</v>
      </c>
      <c r="K63" s="105"/>
      <c r="L63" s="105"/>
      <c r="M63" s="105"/>
      <c r="N63" s="105"/>
      <c r="O63" s="105"/>
      <c r="P63" s="105"/>
      <c r="Q63" s="105"/>
    </row>
    <row r="64" spans="1:17" ht="31.5">
      <c r="A64" s="113">
        <f>+A63+1</f>
        <v>3</v>
      </c>
      <c r="B64" s="490" t="s">
        <v>81</v>
      </c>
      <c r="C64" s="437" t="s">
        <v>82</v>
      </c>
      <c r="D64" s="437"/>
      <c r="E64" s="437"/>
      <c r="F64" s="49">
        <v>300</v>
      </c>
      <c r="G64" s="49"/>
      <c r="H64" s="437" t="s">
        <v>22</v>
      </c>
      <c r="I64" s="435"/>
      <c r="J64" s="489" t="s">
        <v>626</v>
      </c>
      <c r="K64" s="105"/>
      <c r="L64" s="105"/>
      <c r="M64" s="105"/>
      <c r="N64" s="105"/>
      <c r="O64" s="105"/>
      <c r="P64" s="105"/>
      <c r="Q64" s="105"/>
    </row>
    <row r="65" spans="1:17" ht="31.5">
      <c r="A65" s="113">
        <f t="shared" ref="A65:A67" si="5">+A64+1</f>
        <v>4</v>
      </c>
      <c r="B65" s="486" t="s">
        <v>89</v>
      </c>
      <c r="C65" s="442" t="s">
        <v>90</v>
      </c>
      <c r="D65" s="442"/>
      <c r="E65" s="442"/>
      <c r="F65" s="443">
        <v>171</v>
      </c>
      <c r="G65" s="423"/>
      <c r="H65" s="444" t="s">
        <v>481</v>
      </c>
      <c r="I65" s="435"/>
      <c r="J65" s="489"/>
      <c r="K65" s="105"/>
      <c r="L65" s="105"/>
      <c r="M65" s="105"/>
      <c r="N65" s="105"/>
      <c r="O65" s="105"/>
      <c r="P65" s="105"/>
      <c r="Q65" s="105"/>
    </row>
    <row r="66" spans="1:17" ht="31.5">
      <c r="A66" s="113">
        <f t="shared" si="5"/>
        <v>5</v>
      </c>
      <c r="B66" s="483" t="s">
        <v>30</v>
      </c>
      <c r="C66" s="49" t="s">
        <v>31</v>
      </c>
      <c r="D66" s="453"/>
      <c r="E66" s="453"/>
      <c r="F66" s="49">
        <v>520</v>
      </c>
      <c r="G66" s="49"/>
      <c r="H66" s="437" t="s">
        <v>9</v>
      </c>
      <c r="I66" s="435"/>
      <c r="J66" s="489" t="s">
        <v>627</v>
      </c>
      <c r="K66" s="105"/>
      <c r="L66" s="105"/>
      <c r="M66" s="105"/>
      <c r="N66" s="105"/>
      <c r="O66" s="105"/>
      <c r="P66" s="105"/>
      <c r="Q66" s="105"/>
    </row>
    <row r="67" spans="1:17" ht="15.75">
      <c r="A67" s="113">
        <f t="shared" si="5"/>
        <v>6</v>
      </c>
      <c r="B67" s="490" t="s">
        <v>114</v>
      </c>
      <c r="C67" s="455" t="s">
        <v>115</v>
      </c>
      <c r="D67" s="455"/>
      <c r="E67" s="455"/>
      <c r="F67" s="50">
        <v>300</v>
      </c>
      <c r="G67" s="49"/>
      <c r="H67" s="437" t="s">
        <v>482</v>
      </c>
      <c r="I67" s="435"/>
      <c r="J67" s="436"/>
      <c r="K67" s="105"/>
      <c r="L67" s="105"/>
      <c r="M67" s="105"/>
      <c r="N67" s="105"/>
      <c r="O67" s="105"/>
      <c r="P67" s="105"/>
      <c r="Q67" s="105"/>
    </row>
    <row r="68" spans="1:17" ht="29.25" customHeight="1">
      <c r="A68" s="113">
        <v>7</v>
      </c>
      <c r="B68" s="71" t="s">
        <v>590</v>
      </c>
      <c r="C68" s="72" t="s">
        <v>556</v>
      </c>
      <c r="D68" s="71" t="s">
        <v>171</v>
      </c>
      <c r="E68" s="70"/>
      <c r="F68" s="70">
        <v>1680</v>
      </c>
      <c r="G68" s="69" t="s">
        <v>146</v>
      </c>
      <c r="H68" s="68" t="s">
        <v>145</v>
      </c>
      <c r="I68" s="68" t="s">
        <v>145</v>
      </c>
      <c r="J68" s="481" t="s">
        <v>658</v>
      </c>
      <c r="K68" s="105"/>
      <c r="L68" s="105"/>
      <c r="M68" s="105"/>
      <c r="N68" s="105"/>
      <c r="O68" s="105"/>
      <c r="P68" s="105"/>
      <c r="Q68" s="105"/>
    </row>
    <row r="69" spans="1:17" ht="27.75" customHeight="1">
      <c r="A69" s="113">
        <v>8</v>
      </c>
      <c r="B69" s="71" t="s">
        <v>572</v>
      </c>
      <c r="C69" s="72" t="s">
        <v>150</v>
      </c>
      <c r="D69" s="71" t="s">
        <v>171</v>
      </c>
      <c r="E69" s="70"/>
      <c r="F69" s="70">
        <v>300</v>
      </c>
      <c r="G69" s="69" t="s">
        <v>146</v>
      </c>
      <c r="H69" s="68" t="s">
        <v>145</v>
      </c>
      <c r="I69" s="68" t="s">
        <v>145</v>
      </c>
      <c r="J69" s="481" t="s">
        <v>659</v>
      </c>
      <c r="K69" s="105"/>
      <c r="L69" s="105"/>
      <c r="M69" s="105"/>
      <c r="N69" s="105"/>
      <c r="O69" s="105"/>
      <c r="P69" s="105"/>
      <c r="Q69" s="105"/>
    </row>
    <row r="70" spans="1:17" ht="26.25" customHeight="1">
      <c r="A70" s="113">
        <v>9</v>
      </c>
      <c r="B70" s="71" t="s">
        <v>170</v>
      </c>
      <c r="C70" s="72" t="s">
        <v>596</v>
      </c>
      <c r="D70" s="71" t="s">
        <v>171</v>
      </c>
      <c r="E70" s="70"/>
      <c r="F70" s="70">
        <v>1000</v>
      </c>
      <c r="G70" s="69" t="s">
        <v>146</v>
      </c>
      <c r="H70" s="68" t="s">
        <v>145</v>
      </c>
      <c r="I70" s="68" t="s">
        <v>145</v>
      </c>
      <c r="J70" s="78" t="s">
        <v>660</v>
      </c>
      <c r="K70" s="105"/>
      <c r="L70" s="105"/>
      <c r="M70" s="105"/>
      <c r="N70" s="105"/>
      <c r="O70" s="105"/>
      <c r="P70" s="105"/>
      <c r="Q70" s="105"/>
    </row>
    <row r="71" spans="1:17" ht="21.75" customHeight="1">
      <c r="A71" s="113">
        <v>10</v>
      </c>
      <c r="B71" s="71" t="s">
        <v>573</v>
      </c>
      <c r="C71" s="72" t="s">
        <v>597</v>
      </c>
      <c r="D71" s="71" t="s">
        <v>171</v>
      </c>
      <c r="E71" s="70"/>
      <c r="F71" s="70">
        <v>1500</v>
      </c>
      <c r="G71" s="69" t="s">
        <v>146</v>
      </c>
      <c r="H71" s="68" t="s">
        <v>145</v>
      </c>
      <c r="I71" s="68" t="s">
        <v>145</v>
      </c>
      <c r="J71" s="78" t="s">
        <v>661</v>
      </c>
      <c r="K71" s="105"/>
      <c r="L71" s="105"/>
      <c r="M71" s="105"/>
      <c r="N71" s="105"/>
      <c r="O71" s="105"/>
      <c r="P71" s="105"/>
      <c r="Q71" s="105"/>
    </row>
    <row r="72" spans="1:17" ht="18.75" customHeight="1">
      <c r="A72" s="113">
        <v>11</v>
      </c>
      <c r="B72" s="71" t="s">
        <v>542</v>
      </c>
      <c r="C72" s="72" t="s">
        <v>596</v>
      </c>
      <c r="D72" s="71" t="s">
        <v>171</v>
      </c>
      <c r="E72" s="70"/>
      <c r="F72" s="70">
        <v>900</v>
      </c>
      <c r="G72" s="69" t="s">
        <v>146</v>
      </c>
      <c r="H72" s="68" t="s">
        <v>145</v>
      </c>
      <c r="I72" s="68" t="s">
        <v>145</v>
      </c>
      <c r="J72" s="78" t="s">
        <v>642</v>
      </c>
      <c r="K72" s="105"/>
      <c r="L72" s="105"/>
      <c r="M72" s="105"/>
      <c r="N72" s="105"/>
      <c r="O72" s="105"/>
      <c r="P72" s="105"/>
      <c r="Q72" s="105"/>
    </row>
    <row r="73" spans="1:17" ht="15.75">
      <c r="A73" s="113">
        <v>12</v>
      </c>
      <c r="B73" s="71" t="s">
        <v>574</v>
      </c>
      <c r="C73" s="72" t="s">
        <v>149</v>
      </c>
      <c r="D73" s="71"/>
      <c r="E73" s="70"/>
      <c r="F73" s="70">
        <v>1000</v>
      </c>
      <c r="G73" s="69"/>
      <c r="H73" s="68" t="s">
        <v>145</v>
      </c>
      <c r="I73" s="68" t="s">
        <v>145</v>
      </c>
      <c r="J73" s="78" t="s">
        <v>662</v>
      </c>
      <c r="K73" s="105"/>
      <c r="L73" s="105"/>
      <c r="M73" s="105"/>
      <c r="N73" s="105"/>
      <c r="O73" s="105"/>
      <c r="P73" s="105"/>
      <c r="Q73" s="105"/>
    </row>
    <row r="74" spans="1:17" ht="31.5">
      <c r="A74" s="113">
        <v>13</v>
      </c>
      <c r="B74" s="71" t="s">
        <v>575</v>
      </c>
      <c r="C74" s="72" t="s">
        <v>576</v>
      </c>
      <c r="D74" s="71"/>
      <c r="E74" s="70"/>
      <c r="F74" s="70">
        <v>1600</v>
      </c>
      <c r="G74" s="69"/>
      <c r="H74" s="68" t="s">
        <v>145</v>
      </c>
      <c r="I74" s="68" t="s">
        <v>145</v>
      </c>
      <c r="J74" s="78" t="s">
        <v>663</v>
      </c>
      <c r="K74" s="105"/>
      <c r="L74" s="105"/>
      <c r="M74" s="105"/>
      <c r="N74" s="105"/>
      <c r="O74" s="105"/>
      <c r="P74" s="105"/>
      <c r="Q74" s="105"/>
    </row>
    <row r="75" spans="1:17" ht="31.5">
      <c r="A75" s="113">
        <v>14</v>
      </c>
      <c r="B75" s="71" t="s">
        <v>577</v>
      </c>
      <c r="C75" s="72" t="s">
        <v>172</v>
      </c>
      <c r="D75" s="71"/>
      <c r="E75" s="70"/>
      <c r="F75" s="70">
        <v>1800</v>
      </c>
      <c r="G75" s="69"/>
      <c r="H75" s="68" t="s">
        <v>145</v>
      </c>
      <c r="I75" s="68" t="s">
        <v>145</v>
      </c>
      <c r="J75" s="78" t="s">
        <v>664</v>
      </c>
      <c r="K75" s="105"/>
      <c r="L75" s="105"/>
      <c r="M75" s="105"/>
      <c r="N75" s="105"/>
      <c r="O75" s="105"/>
      <c r="P75" s="105"/>
      <c r="Q75" s="105"/>
    </row>
    <row r="76" spans="1:17" ht="15.75">
      <c r="A76" s="113">
        <v>15</v>
      </c>
      <c r="B76" s="71" t="s">
        <v>593</v>
      </c>
      <c r="C76" s="72" t="s">
        <v>598</v>
      </c>
      <c r="D76" s="71"/>
      <c r="E76" s="70"/>
      <c r="F76" s="70">
        <v>1800</v>
      </c>
      <c r="G76" s="69"/>
      <c r="H76" s="68" t="s">
        <v>145</v>
      </c>
      <c r="I76" s="68" t="s">
        <v>145</v>
      </c>
      <c r="J76" s="393" t="s">
        <v>664</v>
      </c>
      <c r="K76" s="105"/>
      <c r="L76" s="105"/>
      <c r="M76" s="105"/>
      <c r="N76" s="105"/>
      <c r="O76" s="105"/>
      <c r="P76" s="105"/>
      <c r="Q76" s="105"/>
    </row>
    <row r="77" spans="1:17" ht="30.75" customHeight="1">
      <c r="A77" s="113">
        <v>16</v>
      </c>
      <c r="B77" s="71" t="s">
        <v>165</v>
      </c>
      <c r="C77" s="71" t="s">
        <v>596</v>
      </c>
      <c r="D77" s="71" t="s">
        <v>171</v>
      </c>
      <c r="E77" s="70"/>
      <c r="F77" s="71">
        <v>1350</v>
      </c>
      <c r="G77" s="69" t="s">
        <v>146</v>
      </c>
      <c r="H77" s="115" t="s">
        <v>158</v>
      </c>
      <c r="I77" s="68" t="s">
        <v>600</v>
      </c>
      <c r="J77" s="78" t="s">
        <v>658</v>
      </c>
      <c r="K77" s="105"/>
      <c r="L77" s="105"/>
      <c r="M77" s="105"/>
      <c r="N77" s="105"/>
      <c r="O77" s="105"/>
      <c r="P77" s="105"/>
      <c r="Q77" s="105"/>
    </row>
    <row r="78" spans="1:17" ht="15.75">
      <c r="A78" s="113"/>
      <c r="B78" s="117" t="s">
        <v>119</v>
      </c>
      <c r="C78" s="111"/>
      <c r="D78" s="117"/>
      <c r="E78" s="117"/>
      <c r="F78" s="111">
        <f>SUM(F62:F77)</f>
        <v>14647</v>
      </c>
      <c r="G78" s="115"/>
      <c r="H78" s="390">
        <v>1</v>
      </c>
      <c r="I78" s="435"/>
      <c r="J78" s="436"/>
      <c r="K78" s="105"/>
      <c r="L78" s="105"/>
      <c r="M78" s="105"/>
      <c r="N78" s="105"/>
      <c r="O78" s="105"/>
      <c r="P78" s="105"/>
      <c r="Q78" s="105"/>
    </row>
    <row r="79" spans="1:17" ht="15.75">
      <c r="A79" s="564" t="s">
        <v>162</v>
      </c>
      <c r="B79" s="564"/>
      <c r="C79" s="112"/>
      <c r="D79" s="110"/>
      <c r="E79" s="110"/>
      <c r="F79" s="111"/>
      <c r="G79" s="112"/>
      <c r="H79" s="390">
        <v>1</v>
      </c>
      <c r="I79" s="435"/>
      <c r="J79" s="436"/>
      <c r="K79" s="105"/>
      <c r="L79" s="105"/>
      <c r="M79" s="105"/>
      <c r="N79" s="105"/>
      <c r="O79" s="105"/>
      <c r="P79" s="105"/>
      <c r="Q79" s="105"/>
    </row>
    <row r="80" spans="1:17" ht="31.5">
      <c r="A80" s="115">
        <v>1</v>
      </c>
      <c r="B80" s="114" t="s">
        <v>225</v>
      </c>
      <c r="C80" s="115" t="s">
        <v>226</v>
      </c>
      <c r="D80" s="114"/>
      <c r="E80" s="114"/>
      <c r="F80" s="115">
        <v>85</v>
      </c>
      <c r="G80" s="113" t="s">
        <v>227</v>
      </c>
      <c r="H80" s="115" t="s">
        <v>158</v>
      </c>
      <c r="I80" s="435"/>
      <c r="J80" s="436" t="s">
        <v>633</v>
      </c>
      <c r="K80" s="105"/>
      <c r="L80" s="105"/>
      <c r="M80" s="105"/>
      <c r="N80" s="105"/>
      <c r="O80" s="105"/>
      <c r="P80" s="105"/>
      <c r="Q80" s="105"/>
    </row>
    <row r="81" spans="1:17" ht="15.75">
      <c r="A81" s="115">
        <f>+A80+1</f>
        <v>2</v>
      </c>
      <c r="B81" s="459" t="s">
        <v>228</v>
      </c>
      <c r="C81" s="115" t="s">
        <v>207</v>
      </c>
      <c r="D81" s="448" t="s">
        <v>229</v>
      </c>
      <c r="E81" s="448" t="s">
        <v>229</v>
      </c>
      <c r="F81" s="127">
        <v>930</v>
      </c>
      <c r="G81" s="456" t="s">
        <v>209</v>
      </c>
      <c r="H81" s="127" t="s">
        <v>158</v>
      </c>
      <c r="I81" s="435"/>
      <c r="J81" s="436" t="s">
        <v>635</v>
      </c>
      <c r="K81" s="105"/>
      <c r="L81" s="105"/>
      <c r="M81" s="105"/>
      <c r="N81" s="105"/>
      <c r="O81" s="105"/>
      <c r="P81" s="105"/>
      <c r="Q81" s="105"/>
    </row>
    <row r="82" spans="1:17" ht="15.75">
      <c r="A82" s="115">
        <f t="shared" ref="A82:A96" si="6">+A81+1</f>
        <v>3</v>
      </c>
      <c r="B82" s="491" t="s">
        <v>230</v>
      </c>
      <c r="C82" s="115" t="s">
        <v>218</v>
      </c>
      <c r="D82" s="448" t="s">
        <v>229</v>
      </c>
      <c r="E82" s="448" t="s">
        <v>229</v>
      </c>
      <c r="F82" s="127">
        <v>500</v>
      </c>
      <c r="G82" s="456" t="s">
        <v>209</v>
      </c>
      <c r="H82" s="127" t="s">
        <v>158</v>
      </c>
      <c r="I82" s="435"/>
      <c r="J82" s="436" t="s">
        <v>636</v>
      </c>
      <c r="K82" s="105"/>
      <c r="L82" s="105"/>
      <c r="M82" s="105"/>
      <c r="N82" s="105"/>
      <c r="O82" s="105"/>
      <c r="P82" s="105"/>
      <c r="Q82" s="105"/>
    </row>
    <row r="83" spans="1:17" ht="15.75">
      <c r="A83" s="115">
        <f t="shared" si="6"/>
        <v>4</v>
      </c>
      <c r="B83" s="491" t="s">
        <v>231</v>
      </c>
      <c r="C83" s="457" t="s">
        <v>207</v>
      </c>
      <c r="D83" s="448" t="s">
        <v>229</v>
      </c>
      <c r="E83" s="448" t="s">
        <v>229</v>
      </c>
      <c r="F83" s="457">
        <v>260</v>
      </c>
      <c r="G83" s="458" t="s">
        <v>209</v>
      </c>
      <c r="H83" s="457" t="s">
        <v>145</v>
      </c>
      <c r="I83" s="435"/>
      <c r="J83" s="436" t="s">
        <v>637</v>
      </c>
      <c r="K83" s="105"/>
      <c r="L83" s="105"/>
      <c r="M83" s="105"/>
      <c r="N83" s="105"/>
      <c r="O83" s="105"/>
      <c r="P83" s="105"/>
      <c r="Q83" s="105"/>
    </row>
    <row r="84" spans="1:17" ht="15.75">
      <c r="A84" s="115">
        <f t="shared" si="6"/>
        <v>5</v>
      </c>
      <c r="B84" s="459" t="s">
        <v>232</v>
      </c>
      <c r="C84" s="127" t="s">
        <v>160</v>
      </c>
      <c r="D84" s="459" t="s">
        <v>233</v>
      </c>
      <c r="E84" s="459" t="s">
        <v>233</v>
      </c>
      <c r="F84" s="127">
        <v>90</v>
      </c>
      <c r="G84" s="456" t="s">
        <v>216</v>
      </c>
      <c r="H84" s="460" t="s">
        <v>234</v>
      </c>
      <c r="I84" s="435"/>
      <c r="J84" s="436" t="s">
        <v>638</v>
      </c>
      <c r="K84" s="105"/>
      <c r="L84" s="105"/>
      <c r="M84" s="105"/>
      <c r="N84" s="105"/>
      <c r="O84" s="105"/>
      <c r="P84" s="105"/>
      <c r="Q84" s="105"/>
    </row>
    <row r="85" spans="1:17" ht="15.75">
      <c r="A85" s="115">
        <f t="shared" si="6"/>
        <v>6</v>
      </c>
      <c r="B85" s="474" t="s">
        <v>287</v>
      </c>
      <c r="C85" s="469" t="s">
        <v>213</v>
      </c>
      <c r="D85" s="119"/>
      <c r="E85" s="119"/>
      <c r="F85" s="478">
        <v>700</v>
      </c>
      <c r="G85" s="128" t="s">
        <v>210</v>
      </c>
      <c r="H85" s="124" t="s">
        <v>158</v>
      </c>
      <c r="I85" s="105"/>
      <c r="J85" s="426" t="s">
        <v>679</v>
      </c>
      <c r="K85" s="105"/>
      <c r="L85" s="105"/>
      <c r="M85" s="105"/>
      <c r="N85" s="105"/>
      <c r="O85" s="105"/>
      <c r="P85" s="105"/>
      <c r="Q85" s="105"/>
    </row>
    <row r="86" spans="1:17" ht="15.75">
      <c r="A86" s="115">
        <f t="shared" si="6"/>
        <v>7</v>
      </c>
      <c r="B86" s="479" t="s">
        <v>161</v>
      </c>
      <c r="C86" s="480" t="s">
        <v>160</v>
      </c>
      <c r="D86" s="119"/>
      <c r="E86" s="119"/>
      <c r="F86" s="470">
        <v>1000</v>
      </c>
      <c r="G86" s="293" t="s">
        <v>203</v>
      </c>
      <c r="H86" s="124" t="s">
        <v>158</v>
      </c>
      <c r="I86" s="105"/>
      <c r="J86" s="426" t="s">
        <v>649</v>
      </c>
      <c r="K86" s="105"/>
      <c r="L86" s="105"/>
      <c r="M86" s="105"/>
      <c r="N86" s="105"/>
      <c r="O86" s="105"/>
      <c r="P86" s="105"/>
      <c r="Q86" s="105"/>
    </row>
    <row r="87" spans="1:17" ht="29.25" customHeight="1">
      <c r="A87" s="115">
        <f t="shared" si="6"/>
        <v>8</v>
      </c>
      <c r="B87" s="71" t="s">
        <v>578</v>
      </c>
      <c r="C87" s="71" t="s">
        <v>556</v>
      </c>
      <c r="D87" s="71" t="s">
        <v>171</v>
      </c>
      <c r="E87" s="70"/>
      <c r="F87" s="71">
        <v>600</v>
      </c>
      <c r="G87" s="69" t="s">
        <v>146</v>
      </c>
      <c r="H87" s="460" t="s">
        <v>234</v>
      </c>
      <c r="I87" s="68" t="s">
        <v>145</v>
      </c>
      <c r="J87" s="78" t="s">
        <v>665</v>
      </c>
      <c r="K87" s="105"/>
      <c r="L87" s="105"/>
      <c r="M87" s="105"/>
      <c r="N87" s="105"/>
      <c r="O87" s="105"/>
      <c r="P87" s="105"/>
      <c r="Q87" s="105"/>
    </row>
    <row r="88" spans="1:17" ht="29.25" customHeight="1">
      <c r="A88" s="115">
        <f t="shared" si="6"/>
        <v>9</v>
      </c>
      <c r="B88" s="71" t="s">
        <v>579</v>
      </c>
      <c r="C88" s="71" t="s">
        <v>172</v>
      </c>
      <c r="D88" s="71" t="s">
        <v>171</v>
      </c>
      <c r="E88" s="70"/>
      <c r="F88" s="71">
        <v>1200</v>
      </c>
      <c r="G88" s="69" t="s">
        <v>146</v>
      </c>
      <c r="H88" s="460" t="s">
        <v>234</v>
      </c>
      <c r="I88" s="68" t="s">
        <v>145</v>
      </c>
      <c r="J88" s="78" t="s">
        <v>666</v>
      </c>
      <c r="K88" s="105"/>
      <c r="L88" s="105"/>
      <c r="M88" s="105"/>
      <c r="N88" s="105"/>
      <c r="O88" s="105"/>
      <c r="P88" s="105"/>
      <c r="Q88" s="105"/>
    </row>
    <row r="89" spans="1:17" ht="32.25" customHeight="1">
      <c r="A89" s="115">
        <f t="shared" si="6"/>
        <v>10</v>
      </c>
      <c r="B89" s="71" t="s">
        <v>591</v>
      </c>
      <c r="C89" s="72" t="s">
        <v>597</v>
      </c>
      <c r="D89" s="71" t="s">
        <v>171</v>
      </c>
      <c r="E89" s="70"/>
      <c r="F89" s="70">
        <v>1500</v>
      </c>
      <c r="G89" s="69" t="s">
        <v>146</v>
      </c>
      <c r="H89" s="460" t="s">
        <v>234</v>
      </c>
      <c r="I89" s="68" t="s">
        <v>145</v>
      </c>
      <c r="J89" s="78" t="s">
        <v>667</v>
      </c>
      <c r="K89" s="105"/>
      <c r="L89" s="105"/>
      <c r="M89" s="105"/>
      <c r="N89" s="105"/>
      <c r="O89" s="105"/>
      <c r="P89" s="105"/>
      <c r="Q89" s="105"/>
    </row>
    <row r="90" spans="1:17" ht="25.5" customHeight="1">
      <c r="A90" s="115">
        <f t="shared" si="6"/>
        <v>11</v>
      </c>
      <c r="B90" s="71" t="s">
        <v>595</v>
      </c>
      <c r="C90" s="72" t="s">
        <v>597</v>
      </c>
      <c r="D90" s="71" t="s">
        <v>171</v>
      </c>
      <c r="E90" s="70"/>
      <c r="F90" s="70">
        <v>1500</v>
      </c>
      <c r="G90" s="69" t="s">
        <v>146</v>
      </c>
      <c r="H90" s="460" t="s">
        <v>234</v>
      </c>
      <c r="I90" s="68" t="s">
        <v>145</v>
      </c>
      <c r="J90" s="78" t="s">
        <v>665</v>
      </c>
      <c r="K90" s="105"/>
      <c r="L90" s="105"/>
      <c r="M90" s="105"/>
      <c r="N90" s="105"/>
      <c r="O90" s="105"/>
      <c r="P90" s="105"/>
      <c r="Q90" s="105"/>
    </row>
    <row r="91" spans="1:17" ht="22.5" customHeight="1">
      <c r="A91" s="115">
        <f t="shared" si="6"/>
        <v>12</v>
      </c>
      <c r="B91" s="71" t="s">
        <v>580</v>
      </c>
      <c r="C91" s="71" t="s">
        <v>149</v>
      </c>
      <c r="D91" s="71" t="s">
        <v>171</v>
      </c>
      <c r="E91" s="70"/>
      <c r="F91" s="71">
        <v>1500</v>
      </c>
      <c r="G91" s="69" t="s">
        <v>146</v>
      </c>
      <c r="H91" s="460" t="s">
        <v>234</v>
      </c>
      <c r="I91" s="68" t="s">
        <v>145</v>
      </c>
      <c r="J91" s="78" t="s">
        <v>646</v>
      </c>
      <c r="K91" s="105"/>
      <c r="L91" s="105"/>
      <c r="M91" s="105"/>
      <c r="N91" s="105"/>
      <c r="O91" s="105"/>
      <c r="P91" s="105"/>
      <c r="Q91" s="105"/>
    </row>
    <row r="92" spans="1:17" ht="23.25" customHeight="1">
      <c r="A92" s="115">
        <f t="shared" si="6"/>
        <v>13</v>
      </c>
      <c r="B92" s="71" t="s">
        <v>587</v>
      </c>
      <c r="C92" s="71" t="s">
        <v>149</v>
      </c>
      <c r="D92" s="71" t="s">
        <v>171</v>
      </c>
      <c r="E92" s="70"/>
      <c r="F92" s="71">
        <v>1500</v>
      </c>
      <c r="G92" s="69" t="s">
        <v>146</v>
      </c>
      <c r="H92" s="460" t="s">
        <v>234</v>
      </c>
      <c r="I92" s="68" t="s">
        <v>145</v>
      </c>
      <c r="J92" s="78" t="s">
        <v>649</v>
      </c>
      <c r="K92" s="105"/>
      <c r="L92" s="105"/>
      <c r="M92" s="105"/>
      <c r="N92" s="105"/>
      <c r="O92" s="105"/>
      <c r="P92" s="105"/>
      <c r="Q92" s="105"/>
    </row>
    <row r="93" spans="1:17" ht="25.5" customHeight="1">
      <c r="A93" s="115">
        <f t="shared" si="6"/>
        <v>14</v>
      </c>
      <c r="B93" s="71" t="s">
        <v>581</v>
      </c>
      <c r="C93" s="71" t="s">
        <v>149</v>
      </c>
      <c r="D93" s="71" t="s">
        <v>171</v>
      </c>
      <c r="E93" s="70"/>
      <c r="F93" s="71">
        <v>1800</v>
      </c>
      <c r="G93" s="69" t="s">
        <v>146</v>
      </c>
      <c r="H93" s="460" t="s">
        <v>234</v>
      </c>
      <c r="I93" s="68" t="s">
        <v>145</v>
      </c>
      <c r="J93" s="78" t="s">
        <v>668</v>
      </c>
      <c r="K93" s="105"/>
      <c r="L93" s="105"/>
      <c r="M93" s="105"/>
      <c r="N93" s="105"/>
      <c r="O93" s="105"/>
      <c r="P93" s="105"/>
      <c r="Q93" s="105"/>
    </row>
    <row r="94" spans="1:17" ht="30" customHeight="1">
      <c r="A94" s="115">
        <f t="shared" si="6"/>
        <v>15</v>
      </c>
      <c r="B94" s="71" t="s">
        <v>582</v>
      </c>
      <c r="C94" s="71" t="s">
        <v>556</v>
      </c>
      <c r="D94" s="71"/>
      <c r="E94" s="70"/>
      <c r="F94" s="71">
        <v>3660</v>
      </c>
      <c r="G94" s="69"/>
      <c r="H94" s="460" t="s">
        <v>234</v>
      </c>
      <c r="I94" s="68" t="s">
        <v>145</v>
      </c>
      <c r="J94" s="78" t="s">
        <v>665</v>
      </c>
      <c r="K94" s="105"/>
      <c r="L94" s="105"/>
      <c r="M94" s="105"/>
      <c r="N94" s="105"/>
      <c r="O94" s="105"/>
      <c r="P94" s="105"/>
      <c r="Q94" s="105"/>
    </row>
    <row r="95" spans="1:17" ht="27" customHeight="1">
      <c r="A95" s="115">
        <f t="shared" si="6"/>
        <v>16</v>
      </c>
      <c r="B95" s="71" t="s">
        <v>599</v>
      </c>
      <c r="C95" s="71" t="s">
        <v>172</v>
      </c>
      <c r="D95" s="71"/>
      <c r="E95" s="70"/>
      <c r="F95" s="71">
        <v>2560</v>
      </c>
      <c r="G95" s="69"/>
      <c r="H95" s="460" t="s">
        <v>234</v>
      </c>
      <c r="I95" s="68" t="s">
        <v>145</v>
      </c>
      <c r="J95" s="78" t="s">
        <v>669</v>
      </c>
      <c r="K95" s="105"/>
      <c r="L95" s="105"/>
      <c r="M95" s="105"/>
      <c r="N95" s="105"/>
      <c r="O95" s="105"/>
      <c r="P95" s="105"/>
      <c r="Q95" s="105"/>
    </row>
    <row r="96" spans="1:17" ht="25.5" customHeight="1">
      <c r="A96" s="115">
        <f t="shared" si="6"/>
        <v>17</v>
      </c>
      <c r="B96" s="71" t="s">
        <v>168</v>
      </c>
      <c r="C96" s="71" t="s">
        <v>147</v>
      </c>
      <c r="D96" s="71"/>
      <c r="E96" s="70"/>
      <c r="F96" s="71">
        <v>800</v>
      </c>
      <c r="G96" s="69"/>
      <c r="H96" s="460" t="s">
        <v>234</v>
      </c>
      <c r="I96" s="68" t="s">
        <v>145</v>
      </c>
      <c r="J96" s="78" t="s">
        <v>645</v>
      </c>
      <c r="K96" s="105"/>
      <c r="L96" s="105"/>
      <c r="M96" s="105"/>
      <c r="N96" s="105"/>
      <c r="O96" s="105"/>
      <c r="P96" s="105"/>
      <c r="Q96" s="105"/>
    </row>
    <row r="97" spans="1:17" ht="15.75">
      <c r="A97" s="113"/>
      <c r="B97" s="117" t="s">
        <v>119</v>
      </c>
      <c r="C97" s="111"/>
      <c r="D97" s="117"/>
      <c r="E97" s="117"/>
      <c r="F97" s="111">
        <f>SUM(F80:F96)</f>
        <v>20185</v>
      </c>
      <c r="G97" s="115"/>
      <c r="H97" s="390">
        <v>1</v>
      </c>
      <c r="I97" s="435"/>
      <c r="J97" s="436"/>
      <c r="K97" s="105"/>
      <c r="L97" s="105"/>
      <c r="M97" s="105"/>
      <c r="N97" s="105"/>
      <c r="O97" s="105"/>
      <c r="P97" s="105"/>
      <c r="Q97" s="105"/>
    </row>
    <row r="98" spans="1:17" ht="15.75">
      <c r="A98" s="113"/>
      <c r="B98" s="117"/>
      <c r="C98" s="111" t="s">
        <v>478</v>
      </c>
      <c r="D98" s="117"/>
      <c r="E98" s="117"/>
      <c r="F98" s="111">
        <f>+F97+F78+F60+F45+F32+F17+F7</f>
        <v>51537.5</v>
      </c>
      <c r="G98" s="115"/>
      <c r="H98" s="390">
        <v>1</v>
      </c>
      <c r="I98" s="435"/>
      <c r="J98" s="436"/>
      <c r="K98" s="105"/>
      <c r="L98" s="105"/>
      <c r="M98" s="105"/>
      <c r="N98" s="105"/>
      <c r="O98" s="105"/>
      <c r="P98" s="105"/>
      <c r="Q98" s="105"/>
    </row>
    <row r="99" spans="1:17" ht="15.75">
      <c r="A99" s="578" t="s">
        <v>520</v>
      </c>
      <c r="B99" s="578"/>
      <c r="C99" s="279"/>
      <c r="D99" s="279"/>
      <c r="E99" s="279"/>
      <c r="F99" s="280"/>
      <c r="G99" s="281"/>
      <c r="H99" s="390">
        <v>1</v>
      </c>
      <c r="I99" s="435"/>
      <c r="J99" s="436"/>
      <c r="K99" s="105"/>
      <c r="L99" s="105"/>
      <c r="M99" s="105"/>
      <c r="N99" s="105"/>
      <c r="O99" s="105"/>
      <c r="P99" s="105"/>
      <c r="Q99" s="105"/>
    </row>
    <row r="100" spans="1:17" ht="15.75">
      <c r="A100" s="281">
        <v>1</v>
      </c>
      <c r="B100" s="468" t="s">
        <v>240</v>
      </c>
      <c r="C100" s="469" t="s">
        <v>213</v>
      </c>
      <c r="D100" s="279"/>
      <c r="E100" s="279"/>
      <c r="F100" s="476">
        <v>3097</v>
      </c>
      <c r="G100" s="281"/>
      <c r="H100" s="286" t="s">
        <v>158</v>
      </c>
      <c r="I100" s="105"/>
      <c r="J100" s="465" t="s">
        <v>680</v>
      </c>
      <c r="K100" s="105"/>
      <c r="L100" s="105"/>
      <c r="M100" s="105"/>
      <c r="N100" s="105"/>
      <c r="O100" s="105"/>
      <c r="P100" s="105"/>
      <c r="Q100" s="105"/>
    </row>
    <row r="101" spans="1:17" ht="15.75">
      <c r="A101" s="281">
        <f>+A100+1</f>
        <v>2</v>
      </c>
      <c r="B101" s="471" t="s">
        <v>300</v>
      </c>
      <c r="C101" s="469" t="s">
        <v>213</v>
      </c>
      <c r="D101" s="279"/>
      <c r="E101" s="279"/>
      <c r="F101" s="467">
        <v>680</v>
      </c>
      <c r="G101" s="281"/>
      <c r="H101" s="286" t="s">
        <v>158</v>
      </c>
      <c r="I101" s="105"/>
      <c r="J101" s="465" t="s">
        <v>651</v>
      </c>
      <c r="K101" s="105"/>
      <c r="L101" s="105"/>
      <c r="M101" s="105"/>
      <c r="N101" s="105"/>
      <c r="O101" s="105"/>
      <c r="P101" s="105"/>
      <c r="Q101" s="105"/>
    </row>
    <row r="102" spans="1:17" ht="15.75">
      <c r="A102" s="281">
        <f>+A101+1</f>
        <v>3</v>
      </c>
      <c r="B102" s="472" t="s">
        <v>657</v>
      </c>
      <c r="C102" s="473" t="s">
        <v>236</v>
      </c>
      <c r="D102" s="279"/>
      <c r="E102" s="279"/>
      <c r="F102" s="467">
        <v>186</v>
      </c>
      <c r="G102" s="281"/>
      <c r="H102" s="286" t="s">
        <v>158</v>
      </c>
      <c r="I102" s="105"/>
      <c r="J102" s="465" t="s">
        <v>681</v>
      </c>
      <c r="K102" s="105"/>
      <c r="L102" s="105"/>
      <c r="M102" s="105"/>
      <c r="N102" s="105"/>
      <c r="O102" s="105"/>
      <c r="P102" s="105"/>
      <c r="Q102" s="105"/>
    </row>
    <row r="103" spans="1:17" ht="15.75">
      <c r="A103" s="281"/>
      <c r="B103" s="472" t="s">
        <v>295</v>
      </c>
      <c r="C103" s="469" t="s">
        <v>213</v>
      </c>
      <c r="D103" s="466"/>
      <c r="E103" s="466"/>
      <c r="F103" s="477">
        <v>1000</v>
      </c>
      <c r="G103" s="466"/>
      <c r="H103" s="286" t="s">
        <v>158</v>
      </c>
      <c r="I103" s="101"/>
      <c r="J103" s="492" t="s">
        <v>672</v>
      </c>
      <c r="K103" s="105"/>
      <c r="L103" s="105"/>
      <c r="M103" s="105"/>
      <c r="N103" s="105"/>
      <c r="O103" s="105"/>
      <c r="P103" s="105"/>
      <c r="Q103" s="105"/>
    </row>
    <row r="104" spans="1:17" ht="15.75">
      <c r="A104" s="281">
        <v>4</v>
      </c>
      <c r="B104" s="474" t="s">
        <v>237</v>
      </c>
      <c r="C104" s="475" t="s">
        <v>218</v>
      </c>
      <c r="D104" s="283"/>
      <c r="E104" s="283"/>
      <c r="F104" s="478">
        <v>191</v>
      </c>
      <c r="G104" s="282"/>
      <c r="H104" s="286" t="s">
        <v>158</v>
      </c>
      <c r="I104" s="105"/>
      <c r="J104" s="465" t="s">
        <v>650</v>
      </c>
      <c r="K104" s="105"/>
      <c r="L104" s="105"/>
      <c r="M104" s="105"/>
      <c r="N104" s="105"/>
      <c r="O104" s="105"/>
      <c r="P104" s="105"/>
      <c r="Q104" s="105"/>
    </row>
    <row r="105" spans="1:17" ht="43.5" customHeight="1">
      <c r="A105" s="281">
        <v>5</v>
      </c>
      <c r="B105" s="78" t="s">
        <v>584</v>
      </c>
      <c r="C105" s="78" t="s">
        <v>148</v>
      </c>
      <c r="D105" s="78" t="s">
        <v>159</v>
      </c>
      <c r="E105" s="85"/>
      <c r="F105" s="78">
        <v>600</v>
      </c>
      <c r="G105" s="68" t="s">
        <v>146</v>
      </c>
      <c r="H105" s="460" t="s">
        <v>234</v>
      </c>
      <c r="I105" s="68" t="s">
        <v>145</v>
      </c>
      <c r="J105" s="78" t="s">
        <v>650</v>
      </c>
      <c r="K105" s="105"/>
      <c r="L105" s="105"/>
      <c r="M105" s="105"/>
      <c r="N105" s="105"/>
      <c r="O105" s="105"/>
      <c r="P105" s="105"/>
      <c r="Q105" s="105"/>
    </row>
    <row r="106" spans="1:17" ht="15.75">
      <c r="A106" s="281">
        <v>6</v>
      </c>
      <c r="B106" s="78" t="s">
        <v>588</v>
      </c>
      <c r="C106" s="78" t="s">
        <v>147</v>
      </c>
      <c r="D106" s="78" t="s">
        <v>159</v>
      </c>
      <c r="E106" s="85"/>
      <c r="F106" s="78">
        <v>800</v>
      </c>
      <c r="G106" s="68" t="s">
        <v>146</v>
      </c>
      <c r="H106" s="460" t="s">
        <v>234</v>
      </c>
      <c r="I106" s="68" t="s">
        <v>145</v>
      </c>
      <c r="J106" s="78" t="s">
        <v>670</v>
      </c>
      <c r="K106" s="105"/>
      <c r="L106" s="105"/>
      <c r="M106" s="105"/>
      <c r="N106" s="105"/>
      <c r="O106" s="105"/>
      <c r="P106" s="105"/>
      <c r="Q106" s="105"/>
    </row>
    <row r="107" spans="1:17" ht="15.75">
      <c r="A107" s="281">
        <v>7</v>
      </c>
      <c r="B107" s="71" t="s">
        <v>585</v>
      </c>
      <c r="C107" s="71" t="s">
        <v>147</v>
      </c>
      <c r="D107" s="71"/>
      <c r="E107" s="70"/>
      <c r="F107" s="71">
        <v>1200</v>
      </c>
      <c r="G107" s="69"/>
      <c r="H107" s="460" t="s">
        <v>234</v>
      </c>
      <c r="I107" s="68" t="s">
        <v>145</v>
      </c>
      <c r="J107" s="78" t="s">
        <v>671</v>
      </c>
      <c r="K107" s="105"/>
      <c r="L107" s="105"/>
      <c r="M107" s="105"/>
      <c r="N107" s="105"/>
      <c r="O107" s="105"/>
      <c r="P107" s="105"/>
      <c r="Q107" s="105"/>
    </row>
    <row r="108" spans="1:17" ht="15.75">
      <c r="A108" s="281">
        <v>8</v>
      </c>
      <c r="B108" s="71" t="s">
        <v>586</v>
      </c>
      <c r="C108" s="71" t="s">
        <v>147</v>
      </c>
      <c r="D108" s="71"/>
      <c r="E108" s="70"/>
      <c r="F108" s="71">
        <v>1000</v>
      </c>
      <c r="G108" s="69"/>
      <c r="H108" s="460" t="s">
        <v>234</v>
      </c>
      <c r="I108" s="68" t="s">
        <v>145</v>
      </c>
      <c r="J108" s="78" t="s">
        <v>672</v>
      </c>
      <c r="K108" s="105"/>
      <c r="L108" s="105"/>
      <c r="M108" s="105"/>
      <c r="N108" s="105"/>
      <c r="O108" s="105"/>
      <c r="P108" s="105"/>
      <c r="Q108" s="105"/>
    </row>
    <row r="109" spans="1:17" ht="15.75">
      <c r="A109" s="281">
        <v>9</v>
      </c>
      <c r="B109" s="78" t="s">
        <v>157</v>
      </c>
      <c r="C109" s="78" t="s">
        <v>147</v>
      </c>
      <c r="D109" s="77" t="s">
        <v>159</v>
      </c>
      <c r="E109" s="85"/>
      <c r="F109" s="78">
        <v>900</v>
      </c>
      <c r="G109" s="68" t="s">
        <v>146</v>
      </c>
      <c r="H109" s="460" t="s">
        <v>234</v>
      </c>
      <c r="I109" s="298" t="s">
        <v>145</v>
      </c>
      <c r="J109" s="77" t="s">
        <v>673</v>
      </c>
      <c r="K109" s="105"/>
      <c r="L109" s="105"/>
      <c r="M109" s="105"/>
      <c r="N109" s="105"/>
      <c r="O109" s="105"/>
      <c r="P109" s="105"/>
      <c r="Q109" s="105"/>
    </row>
    <row r="110" spans="1:17" ht="31.5">
      <c r="A110" s="281">
        <v>10</v>
      </c>
      <c r="B110" s="78" t="s">
        <v>161</v>
      </c>
      <c r="C110" s="78" t="s">
        <v>160</v>
      </c>
      <c r="D110" s="77" t="s">
        <v>159</v>
      </c>
      <c r="E110" s="85"/>
      <c r="F110" s="78">
        <v>1000</v>
      </c>
      <c r="G110" s="68" t="s">
        <v>146</v>
      </c>
      <c r="H110" s="460" t="s">
        <v>234</v>
      </c>
      <c r="I110" s="68" t="s">
        <v>158</v>
      </c>
      <c r="J110" s="78" t="s">
        <v>674</v>
      </c>
      <c r="K110" s="105"/>
      <c r="L110" s="105"/>
      <c r="M110" s="105"/>
      <c r="N110" s="105"/>
      <c r="O110" s="105"/>
      <c r="P110" s="105"/>
      <c r="Q110" s="105"/>
    </row>
    <row r="111" spans="1:17" ht="15.75">
      <c r="A111" s="282">
        <v>11</v>
      </c>
      <c r="B111" s="461" t="s">
        <v>119</v>
      </c>
      <c r="C111" s="461"/>
      <c r="D111" s="461"/>
      <c r="E111" s="461"/>
      <c r="F111" s="111">
        <f>SUM(F100:F110)</f>
        <v>10654</v>
      </c>
      <c r="G111" s="282"/>
      <c r="H111" s="390">
        <v>1</v>
      </c>
      <c r="I111" s="435"/>
      <c r="J111" s="436"/>
      <c r="K111" s="105"/>
      <c r="L111" s="105"/>
      <c r="M111" s="105"/>
      <c r="N111" s="105"/>
      <c r="O111" s="105"/>
      <c r="P111" s="105"/>
      <c r="Q111" s="105"/>
    </row>
    <row r="112" spans="1:17" ht="15.75">
      <c r="A112" s="579" t="s">
        <v>521</v>
      </c>
      <c r="B112" s="579"/>
      <c r="C112" s="463"/>
      <c r="D112" s="463"/>
      <c r="E112" s="463"/>
      <c r="F112" s="462"/>
      <c r="G112" s="462"/>
      <c r="H112" s="390">
        <v>1</v>
      </c>
      <c r="I112" s="435"/>
      <c r="J112" s="436"/>
      <c r="K112" s="105"/>
      <c r="L112" s="105"/>
      <c r="M112" s="105"/>
      <c r="N112" s="105"/>
      <c r="O112" s="105"/>
      <c r="P112" s="105"/>
      <c r="Q112" s="105"/>
    </row>
    <row r="113" spans="1:17" ht="15.75">
      <c r="A113" s="464">
        <v>1</v>
      </c>
      <c r="B113" s="285" t="s">
        <v>238</v>
      </c>
      <c r="C113" s="285" t="s">
        <v>213</v>
      </c>
      <c r="D113" s="126" t="s">
        <v>215</v>
      </c>
      <c r="E113" s="126" t="s">
        <v>215</v>
      </c>
      <c r="F113" s="286">
        <v>225</v>
      </c>
      <c r="G113" s="291" t="s">
        <v>205</v>
      </c>
      <c r="H113" s="286" t="s">
        <v>158</v>
      </c>
      <c r="I113" s="105"/>
      <c r="J113" s="426" t="s">
        <v>652</v>
      </c>
      <c r="K113" s="105"/>
      <c r="L113" s="105"/>
      <c r="M113" s="105"/>
      <c r="N113" s="105"/>
      <c r="O113" s="105"/>
      <c r="P113" s="105"/>
      <c r="Q113" s="105"/>
    </row>
    <row r="114" spans="1:17" ht="15.75">
      <c r="A114" s="281">
        <f>+A113+1</f>
        <v>2</v>
      </c>
      <c r="B114" s="285" t="s">
        <v>522</v>
      </c>
      <c r="C114" s="285" t="s">
        <v>239</v>
      </c>
      <c r="D114" s="292" t="s">
        <v>233</v>
      </c>
      <c r="E114" s="126" t="s">
        <v>233</v>
      </c>
      <c r="F114" s="286">
        <v>520</v>
      </c>
      <c r="G114" s="291" t="s">
        <v>210</v>
      </c>
      <c r="H114" s="286" t="s">
        <v>158</v>
      </c>
      <c r="I114" s="105"/>
      <c r="J114" s="426" t="s">
        <v>653</v>
      </c>
      <c r="K114" s="105"/>
      <c r="L114" s="105"/>
      <c r="M114" s="105"/>
      <c r="N114" s="105"/>
      <c r="O114" s="105"/>
      <c r="P114" s="105"/>
      <c r="Q114" s="105"/>
    </row>
    <row r="115" spans="1:17" ht="15.75">
      <c r="A115" s="281">
        <f t="shared" ref="A115:A116" si="7">+A114+1</f>
        <v>3</v>
      </c>
      <c r="B115" s="284" t="s">
        <v>523</v>
      </c>
      <c r="C115" s="285" t="s">
        <v>213</v>
      </c>
      <c r="D115" s="292" t="s">
        <v>511</v>
      </c>
      <c r="E115" s="126" t="s">
        <v>524</v>
      </c>
      <c r="F115" s="286">
        <v>1750</v>
      </c>
      <c r="G115" s="291" t="s">
        <v>205</v>
      </c>
      <c r="H115" s="286" t="s">
        <v>158</v>
      </c>
      <c r="I115" s="105"/>
      <c r="J115" s="426" t="s">
        <v>654</v>
      </c>
      <c r="K115" s="105"/>
      <c r="L115" s="105"/>
      <c r="M115" s="105"/>
      <c r="N115" s="105"/>
      <c r="O115" s="105"/>
      <c r="P115" s="105"/>
      <c r="Q115" s="105"/>
    </row>
    <row r="116" spans="1:17" ht="15.75">
      <c r="A116" s="281">
        <f t="shared" si="7"/>
        <v>4</v>
      </c>
      <c r="B116" s="285" t="s">
        <v>525</v>
      </c>
      <c r="C116" s="284" t="s">
        <v>207</v>
      </c>
      <c r="D116" s="119" t="s">
        <v>229</v>
      </c>
      <c r="E116" s="119" t="s">
        <v>229</v>
      </c>
      <c r="F116" s="287">
        <v>1856</v>
      </c>
      <c r="G116" s="293" t="s">
        <v>210</v>
      </c>
      <c r="H116" s="286" t="s">
        <v>158</v>
      </c>
      <c r="I116" s="105"/>
      <c r="J116" s="426" t="s">
        <v>655</v>
      </c>
      <c r="K116" s="105"/>
      <c r="L116" s="105"/>
      <c r="M116" s="105"/>
      <c r="N116" s="105"/>
      <c r="O116" s="105"/>
      <c r="P116" s="105"/>
      <c r="Q116" s="105"/>
    </row>
    <row r="117" spans="1:17" ht="15.75">
      <c r="A117" s="281">
        <v>9</v>
      </c>
      <c r="B117" s="299" t="s">
        <v>601</v>
      </c>
      <c r="C117" s="299" t="s">
        <v>147</v>
      </c>
      <c r="D117" s="299" t="s">
        <v>528</v>
      </c>
      <c r="E117" s="299"/>
      <c r="F117" s="299">
        <v>1500</v>
      </c>
      <c r="G117" s="298" t="s">
        <v>146</v>
      </c>
      <c r="H117" s="75" t="s">
        <v>145</v>
      </c>
      <c r="I117" s="298" t="s">
        <v>145</v>
      </c>
      <c r="J117" s="77" t="s">
        <v>675</v>
      </c>
      <c r="K117" s="105"/>
      <c r="L117" s="105"/>
      <c r="M117" s="105"/>
      <c r="N117" s="105"/>
      <c r="O117" s="105"/>
      <c r="P117" s="105"/>
      <c r="Q117" s="105"/>
    </row>
    <row r="118" spans="1:17" ht="15.75">
      <c r="A118" s="281">
        <v>10</v>
      </c>
      <c r="B118" s="299" t="s">
        <v>602</v>
      </c>
      <c r="C118" s="299" t="s">
        <v>147</v>
      </c>
      <c r="D118" s="299" t="s">
        <v>528</v>
      </c>
      <c r="E118" s="299"/>
      <c r="F118" s="299">
        <v>1400</v>
      </c>
      <c r="G118" s="298" t="s">
        <v>146</v>
      </c>
      <c r="H118" s="75" t="s">
        <v>145</v>
      </c>
      <c r="I118" s="298" t="s">
        <v>145</v>
      </c>
      <c r="J118" s="77" t="s">
        <v>676</v>
      </c>
      <c r="K118" s="105"/>
      <c r="L118" s="105"/>
      <c r="M118" s="105"/>
      <c r="N118" s="105"/>
      <c r="O118" s="105"/>
      <c r="P118" s="105"/>
      <c r="Q118" s="105"/>
    </row>
    <row r="119" spans="1:17" ht="15.75">
      <c r="A119" s="282"/>
      <c r="B119" s="461" t="s">
        <v>119</v>
      </c>
      <c r="C119" s="461"/>
      <c r="D119" s="461"/>
      <c r="E119" s="461"/>
      <c r="F119" s="462">
        <f>SUM(F113:F118)</f>
        <v>7251</v>
      </c>
      <c r="G119" s="282"/>
      <c r="H119" s="390">
        <v>1</v>
      </c>
      <c r="I119" s="435"/>
      <c r="J119" s="436"/>
      <c r="K119" s="105"/>
      <c r="L119" s="105"/>
      <c r="M119" s="105"/>
      <c r="N119" s="105"/>
      <c r="O119" s="105"/>
      <c r="P119" s="105"/>
      <c r="Q119" s="105"/>
    </row>
    <row r="120" spans="1:17" ht="31.5">
      <c r="A120" s="113"/>
      <c r="B120" s="117"/>
      <c r="C120" s="280" t="s">
        <v>526</v>
      </c>
      <c r="D120" s="117"/>
      <c r="E120" s="117"/>
      <c r="F120" s="111">
        <f>+F119+F111+F98</f>
        <v>69442.5</v>
      </c>
      <c r="G120" s="115"/>
      <c r="H120" s="390">
        <v>1</v>
      </c>
      <c r="I120" s="435"/>
      <c r="J120" s="436"/>
      <c r="K120" s="105"/>
      <c r="L120" s="105"/>
      <c r="M120" s="105"/>
      <c r="N120" s="105"/>
      <c r="O120" s="105"/>
      <c r="P120" s="105"/>
      <c r="Q120" s="105"/>
    </row>
    <row r="121" spans="1:17" ht="15.75">
      <c r="A121" s="131"/>
      <c r="B121" s="132"/>
      <c r="C121" s="133"/>
      <c r="D121" s="132"/>
      <c r="E121" s="132"/>
      <c r="F121" s="133"/>
      <c r="G121" s="133"/>
      <c r="H121" s="133"/>
      <c r="I121" s="105"/>
      <c r="K121" s="105"/>
      <c r="L121" s="105"/>
      <c r="M121" s="105"/>
      <c r="N121" s="105"/>
      <c r="O121" s="105"/>
      <c r="P121" s="105"/>
      <c r="Q121" s="105"/>
    </row>
    <row r="122" spans="1:17" ht="15.75">
      <c r="A122" s="131"/>
      <c r="B122" s="132"/>
      <c r="C122" s="133"/>
      <c r="D122" s="132"/>
      <c r="E122" s="132"/>
      <c r="F122" s="133"/>
      <c r="G122" s="133"/>
      <c r="H122" s="133"/>
      <c r="I122" s="105"/>
      <c r="K122" s="105"/>
      <c r="L122" s="105"/>
      <c r="M122" s="105"/>
      <c r="N122" s="105"/>
      <c r="O122" s="105"/>
      <c r="P122" s="105"/>
      <c r="Q122" s="105"/>
    </row>
    <row r="123" spans="1:17" ht="15.75">
      <c r="A123" s="131"/>
      <c r="B123" s="132"/>
      <c r="C123" s="133"/>
      <c r="D123" s="132"/>
      <c r="E123" s="132"/>
      <c r="F123" s="133"/>
      <c r="G123" s="133"/>
      <c r="H123" s="133"/>
      <c r="I123" s="105"/>
      <c r="K123" s="105"/>
      <c r="L123" s="105"/>
      <c r="M123" s="105"/>
      <c r="N123" s="105"/>
      <c r="O123" s="105"/>
      <c r="P123" s="105"/>
      <c r="Q123" s="105"/>
    </row>
    <row r="124" spans="1:17" ht="15.75">
      <c r="A124" s="131"/>
      <c r="B124" s="132"/>
      <c r="C124" s="133"/>
      <c r="D124" s="132"/>
      <c r="E124" s="132"/>
      <c r="F124" s="133"/>
      <c r="G124" s="133"/>
      <c r="H124" s="133"/>
      <c r="I124" s="105"/>
      <c r="K124" s="105"/>
      <c r="L124" s="105"/>
      <c r="M124" s="105"/>
      <c r="N124" s="105"/>
      <c r="O124" s="105"/>
      <c r="P124" s="105"/>
      <c r="Q124" s="105"/>
    </row>
    <row r="125" spans="1:17" ht="15.75">
      <c r="A125" s="131"/>
      <c r="B125" s="132"/>
      <c r="C125" s="133"/>
      <c r="D125" s="132"/>
      <c r="E125" s="132"/>
      <c r="F125" s="133"/>
      <c r="G125" s="133"/>
      <c r="H125" s="133"/>
      <c r="I125" s="105"/>
      <c r="K125" s="105"/>
      <c r="L125" s="105"/>
      <c r="M125" s="105"/>
      <c r="N125" s="105"/>
      <c r="O125" s="105"/>
      <c r="P125" s="105"/>
      <c r="Q125" s="105"/>
    </row>
    <row r="126" spans="1:17" ht="15.75">
      <c r="A126" s="131"/>
      <c r="B126" s="132"/>
      <c r="C126" s="133"/>
      <c r="D126" s="132"/>
      <c r="E126" s="132"/>
      <c r="F126" s="133"/>
      <c r="G126" s="133"/>
      <c r="H126" s="133"/>
      <c r="I126" s="105"/>
      <c r="K126" s="105"/>
      <c r="L126" s="105"/>
      <c r="M126" s="105"/>
      <c r="N126" s="105"/>
      <c r="O126" s="105"/>
      <c r="P126" s="105"/>
      <c r="Q126" s="105"/>
    </row>
    <row r="127" spans="1:17" ht="15.75">
      <c r="A127" s="131"/>
      <c r="B127" s="132"/>
      <c r="C127" s="133"/>
      <c r="D127" s="132"/>
      <c r="E127" s="132"/>
      <c r="F127" s="133"/>
      <c r="G127" s="133"/>
      <c r="H127" s="133"/>
      <c r="I127" s="105"/>
      <c r="K127" s="105"/>
      <c r="L127" s="105"/>
      <c r="M127" s="105"/>
      <c r="N127" s="105"/>
      <c r="O127" s="105"/>
      <c r="P127" s="105"/>
      <c r="Q127" s="105"/>
    </row>
    <row r="128" spans="1:17" ht="15.75">
      <c r="A128" s="131"/>
      <c r="B128" s="132"/>
      <c r="C128" s="133"/>
      <c r="D128" s="132"/>
      <c r="E128" s="132"/>
      <c r="F128" s="133"/>
      <c r="G128" s="133"/>
      <c r="H128" s="133"/>
      <c r="I128" s="105"/>
      <c r="K128" s="105"/>
      <c r="L128" s="105"/>
      <c r="M128" s="105"/>
      <c r="N128" s="105"/>
      <c r="O128" s="105"/>
      <c r="P128" s="105"/>
      <c r="Q128" s="105"/>
    </row>
    <row r="129" spans="1:17" ht="15.75">
      <c r="A129" s="131"/>
      <c r="B129" s="132"/>
      <c r="C129" s="133"/>
      <c r="D129" s="132"/>
      <c r="E129" s="132"/>
      <c r="F129" s="133"/>
      <c r="G129" s="133"/>
      <c r="H129" s="133"/>
      <c r="I129" s="105"/>
      <c r="K129" s="105"/>
      <c r="L129" s="105"/>
      <c r="M129" s="105"/>
      <c r="N129" s="105"/>
      <c r="O129" s="105"/>
      <c r="P129" s="105"/>
      <c r="Q129" s="105"/>
    </row>
    <row r="130" spans="1:17" ht="15.75">
      <c r="A130" s="131"/>
      <c r="B130" s="132"/>
      <c r="C130" s="133"/>
      <c r="D130" s="132"/>
      <c r="E130" s="132"/>
      <c r="F130" s="133"/>
      <c r="G130" s="133"/>
      <c r="H130" s="133"/>
      <c r="I130" s="105"/>
      <c r="K130" s="105"/>
      <c r="L130" s="105"/>
      <c r="M130" s="105"/>
      <c r="N130" s="105"/>
      <c r="O130" s="105"/>
      <c r="P130" s="105"/>
      <c r="Q130" s="105"/>
    </row>
    <row r="131" spans="1:17" ht="15.75">
      <c r="A131" s="131"/>
      <c r="B131" s="132"/>
      <c r="C131" s="133"/>
      <c r="D131" s="132"/>
      <c r="E131" s="132"/>
      <c r="F131" s="133"/>
      <c r="G131" s="133"/>
      <c r="H131" s="133"/>
      <c r="I131" s="105"/>
      <c r="K131" s="105"/>
      <c r="L131" s="105"/>
      <c r="M131" s="105"/>
      <c r="N131" s="105"/>
      <c r="O131" s="105"/>
      <c r="P131" s="105"/>
      <c r="Q131" s="105"/>
    </row>
    <row r="132" spans="1:17" ht="15.75">
      <c r="A132" s="131"/>
      <c r="B132" s="132"/>
      <c r="C132" s="133"/>
      <c r="D132" s="132"/>
      <c r="E132" s="132"/>
      <c r="F132" s="133"/>
      <c r="G132" s="133"/>
      <c r="H132" s="133"/>
      <c r="I132" s="105"/>
      <c r="K132" s="105"/>
      <c r="L132" s="105"/>
      <c r="M132" s="105"/>
      <c r="N132" s="105"/>
      <c r="O132" s="105"/>
      <c r="P132" s="105"/>
      <c r="Q132" s="105"/>
    </row>
    <row r="133" spans="1:17" ht="15.75">
      <c r="A133" s="131"/>
      <c r="B133" s="132"/>
      <c r="C133" s="133"/>
      <c r="D133" s="132"/>
      <c r="E133" s="132"/>
      <c r="F133" s="133"/>
      <c r="G133" s="133"/>
      <c r="H133" s="133"/>
      <c r="I133" s="105"/>
      <c r="K133" s="105"/>
      <c r="L133" s="105"/>
      <c r="M133" s="105"/>
      <c r="N133" s="105"/>
      <c r="O133" s="105"/>
      <c r="P133" s="105"/>
      <c r="Q133" s="105"/>
    </row>
    <row r="134" spans="1:17" ht="15.75">
      <c r="A134" s="131"/>
      <c r="B134" s="132"/>
      <c r="C134" s="133"/>
      <c r="D134" s="132"/>
      <c r="E134" s="132"/>
      <c r="F134" s="133"/>
      <c r="G134" s="133"/>
      <c r="H134" s="133"/>
      <c r="I134" s="105"/>
      <c r="K134" s="105"/>
      <c r="L134" s="105"/>
      <c r="M134" s="105"/>
      <c r="N134" s="105"/>
      <c r="O134" s="105"/>
      <c r="P134" s="105"/>
      <c r="Q134" s="105"/>
    </row>
    <row r="135" spans="1:17" ht="15.75">
      <c r="A135" s="131"/>
      <c r="B135" s="132"/>
      <c r="C135" s="133"/>
      <c r="D135" s="132"/>
      <c r="E135" s="132"/>
      <c r="F135" s="133"/>
      <c r="G135" s="133"/>
      <c r="H135" s="133"/>
      <c r="I135" s="105"/>
      <c r="K135" s="105"/>
      <c r="L135" s="105"/>
      <c r="M135" s="105"/>
      <c r="N135" s="105"/>
      <c r="O135" s="105"/>
      <c r="P135" s="105"/>
      <c r="Q135" s="105"/>
    </row>
    <row r="136" spans="1:17" ht="15.75">
      <c r="A136" s="131"/>
      <c r="B136" s="132"/>
      <c r="C136" s="133"/>
      <c r="D136" s="132"/>
      <c r="E136" s="132"/>
      <c r="F136" s="133"/>
      <c r="G136" s="133"/>
      <c r="H136" s="133"/>
      <c r="I136" s="105"/>
      <c r="K136" s="105"/>
      <c r="L136" s="105"/>
      <c r="M136" s="105"/>
      <c r="N136" s="105"/>
      <c r="O136" s="105"/>
      <c r="P136" s="105"/>
      <c r="Q136" s="105"/>
    </row>
    <row r="137" spans="1:17" ht="15.75">
      <c r="A137" s="131"/>
      <c r="B137" s="132"/>
      <c r="C137" s="133"/>
      <c r="D137" s="132"/>
      <c r="E137" s="132"/>
      <c r="F137" s="133"/>
      <c r="G137" s="133"/>
      <c r="H137" s="133"/>
      <c r="I137" s="105"/>
      <c r="K137" s="105"/>
      <c r="L137" s="105"/>
      <c r="M137" s="105"/>
      <c r="N137" s="105"/>
      <c r="O137" s="105"/>
      <c r="P137" s="105"/>
      <c r="Q137" s="105"/>
    </row>
    <row r="138" spans="1:17" ht="15.75">
      <c r="A138" s="131"/>
      <c r="B138" s="132"/>
      <c r="C138" s="133"/>
      <c r="D138" s="132"/>
      <c r="E138" s="132"/>
      <c r="F138" s="133"/>
      <c r="G138" s="133"/>
      <c r="H138" s="133"/>
      <c r="I138" s="105"/>
      <c r="K138" s="105"/>
      <c r="L138" s="105"/>
      <c r="M138" s="105"/>
      <c r="N138" s="105"/>
      <c r="O138" s="105"/>
      <c r="P138" s="105"/>
      <c r="Q138" s="105"/>
    </row>
    <row r="139" spans="1:17" ht="15.75">
      <c r="A139" s="131"/>
      <c r="B139" s="132"/>
      <c r="C139" s="133"/>
      <c r="D139" s="132"/>
      <c r="E139" s="132"/>
      <c r="F139" s="133"/>
      <c r="G139" s="133"/>
      <c r="H139" s="133"/>
      <c r="I139" s="105"/>
      <c r="K139" s="105"/>
      <c r="L139" s="105"/>
      <c r="M139" s="105"/>
      <c r="N139" s="105"/>
      <c r="O139" s="105"/>
      <c r="P139" s="105"/>
      <c r="Q139" s="105"/>
    </row>
    <row r="140" spans="1:17" ht="15.75">
      <c r="A140" s="131"/>
      <c r="B140" s="132"/>
      <c r="C140" s="133"/>
      <c r="D140" s="132"/>
      <c r="E140" s="132"/>
      <c r="F140" s="133"/>
      <c r="G140" s="133"/>
      <c r="H140" s="133"/>
      <c r="I140" s="105"/>
      <c r="K140" s="105"/>
      <c r="L140" s="105"/>
      <c r="M140" s="105"/>
      <c r="N140" s="105"/>
      <c r="O140" s="105"/>
      <c r="P140" s="105"/>
      <c r="Q140" s="105"/>
    </row>
    <row r="141" spans="1:17" ht="15.75">
      <c r="A141" s="131"/>
      <c r="B141" s="132"/>
      <c r="C141" s="133"/>
      <c r="D141" s="132"/>
      <c r="E141" s="132"/>
      <c r="F141" s="133"/>
      <c r="G141" s="133"/>
      <c r="H141" s="133"/>
      <c r="I141" s="105"/>
      <c r="K141" s="105"/>
      <c r="L141" s="105"/>
      <c r="M141" s="105"/>
      <c r="N141" s="105"/>
      <c r="O141" s="105"/>
      <c r="P141" s="105"/>
      <c r="Q141" s="105"/>
    </row>
    <row r="142" spans="1:17" ht="15.75">
      <c r="A142" s="131"/>
      <c r="B142" s="132"/>
      <c r="C142" s="133"/>
      <c r="D142" s="132"/>
      <c r="E142" s="132"/>
      <c r="F142" s="133"/>
      <c r="G142" s="133"/>
      <c r="H142" s="133"/>
      <c r="I142" s="105"/>
      <c r="K142" s="105"/>
      <c r="L142" s="105"/>
      <c r="M142" s="105"/>
      <c r="N142" s="105"/>
      <c r="O142" s="105"/>
      <c r="P142" s="105"/>
      <c r="Q142" s="105"/>
    </row>
    <row r="143" spans="1:17" ht="15.75">
      <c r="A143" s="131"/>
      <c r="B143" s="132"/>
      <c r="C143" s="133"/>
      <c r="D143" s="132"/>
      <c r="E143" s="132"/>
      <c r="F143" s="133"/>
      <c r="G143" s="133"/>
      <c r="H143" s="133"/>
      <c r="I143" s="105"/>
      <c r="K143" s="105"/>
      <c r="L143" s="105"/>
      <c r="M143" s="105"/>
      <c r="N143" s="105"/>
      <c r="O143" s="105"/>
      <c r="P143" s="105"/>
      <c r="Q143" s="105"/>
    </row>
    <row r="144" spans="1:17" ht="15.75">
      <c r="A144" s="131"/>
      <c r="B144" s="132"/>
      <c r="C144" s="133"/>
      <c r="D144" s="132"/>
      <c r="E144" s="132"/>
      <c r="F144" s="133"/>
      <c r="G144" s="133"/>
      <c r="H144" s="133"/>
      <c r="I144" s="105"/>
      <c r="K144" s="105"/>
      <c r="L144" s="105"/>
      <c r="M144" s="105"/>
      <c r="N144" s="105"/>
      <c r="O144" s="105"/>
      <c r="P144" s="105"/>
      <c r="Q144" s="105"/>
    </row>
    <row r="145" spans="1:17" ht="15.75">
      <c r="A145" s="131"/>
      <c r="B145" s="132"/>
      <c r="C145" s="133"/>
      <c r="D145" s="132"/>
      <c r="E145" s="132"/>
      <c r="F145" s="133"/>
      <c r="G145" s="133"/>
      <c r="H145" s="133"/>
      <c r="I145" s="105"/>
      <c r="K145" s="105"/>
      <c r="L145" s="105"/>
      <c r="M145" s="105"/>
      <c r="N145" s="105"/>
      <c r="O145" s="105"/>
      <c r="P145" s="105"/>
      <c r="Q145" s="105"/>
    </row>
    <row r="146" spans="1:17" ht="15.75">
      <c r="A146" s="131"/>
      <c r="B146" s="132"/>
      <c r="C146" s="133"/>
      <c r="D146" s="132"/>
      <c r="E146" s="132"/>
      <c r="F146" s="133"/>
      <c r="G146" s="133"/>
      <c r="H146" s="133"/>
      <c r="I146" s="105"/>
      <c r="K146" s="105"/>
      <c r="L146" s="105"/>
      <c r="M146" s="105"/>
      <c r="N146" s="105"/>
      <c r="O146" s="105"/>
      <c r="P146" s="105"/>
      <c r="Q146" s="105"/>
    </row>
    <row r="147" spans="1:17" ht="15.75">
      <c r="A147" s="131"/>
      <c r="B147" s="132"/>
      <c r="C147" s="133"/>
      <c r="D147" s="132"/>
      <c r="E147" s="132"/>
      <c r="F147" s="133"/>
      <c r="G147" s="133"/>
      <c r="H147" s="133"/>
      <c r="I147" s="105"/>
      <c r="K147" s="105"/>
      <c r="L147" s="105"/>
      <c r="M147" s="105"/>
      <c r="N147" s="105"/>
      <c r="O147" s="105"/>
      <c r="P147" s="105"/>
      <c r="Q147" s="105"/>
    </row>
    <row r="148" spans="1:17" ht="15.75">
      <c r="A148" s="131"/>
      <c r="B148" s="132"/>
      <c r="C148" s="133"/>
      <c r="D148" s="132"/>
      <c r="E148" s="132"/>
      <c r="F148" s="133"/>
      <c r="G148" s="133"/>
      <c r="H148" s="133"/>
      <c r="I148" s="105"/>
      <c r="K148" s="105"/>
      <c r="L148" s="105"/>
      <c r="M148" s="105"/>
      <c r="N148" s="105"/>
      <c r="O148" s="105"/>
      <c r="P148" s="105"/>
      <c r="Q148" s="105"/>
    </row>
    <row r="149" spans="1:17" ht="15.75">
      <c r="A149" s="131"/>
      <c r="B149" s="132"/>
      <c r="C149" s="133"/>
      <c r="D149" s="132"/>
      <c r="E149" s="132"/>
      <c r="F149" s="133"/>
      <c r="G149" s="133"/>
      <c r="H149" s="133"/>
      <c r="I149" s="105"/>
      <c r="K149" s="105"/>
      <c r="L149" s="105"/>
      <c r="M149" s="105"/>
      <c r="N149" s="105"/>
      <c r="O149" s="105"/>
      <c r="P149" s="105"/>
      <c r="Q149" s="105"/>
    </row>
    <row r="150" spans="1:17" ht="15.75">
      <c r="A150" s="131"/>
      <c r="B150" s="132"/>
      <c r="C150" s="133"/>
      <c r="D150" s="132"/>
      <c r="E150" s="132"/>
      <c r="F150" s="133"/>
      <c r="G150" s="133"/>
      <c r="H150" s="133"/>
      <c r="I150" s="105"/>
      <c r="K150" s="105"/>
      <c r="L150" s="105"/>
      <c r="M150" s="105"/>
      <c r="N150" s="105"/>
      <c r="O150" s="105"/>
      <c r="P150" s="105"/>
      <c r="Q150" s="105"/>
    </row>
    <row r="151" spans="1:17" ht="15.75">
      <c r="A151" s="131"/>
      <c r="B151" s="132"/>
      <c r="C151" s="133"/>
      <c r="D151" s="132"/>
      <c r="E151" s="132"/>
      <c r="F151" s="133"/>
      <c r="G151" s="133"/>
      <c r="H151" s="133"/>
      <c r="I151" s="105"/>
      <c r="K151" s="105"/>
      <c r="L151" s="105"/>
      <c r="M151" s="105"/>
      <c r="N151" s="105"/>
      <c r="O151" s="105"/>
      <c r="P151" s="105"/>
      <c r="Q151" s="105"/>
    </row>
    <row r="152" spans="1:17" ht="15.75">
      <c r="A152" s="131"/>
      <c r="B152" s="132"/>
      <c r="C152" s="133"/>
      <c r="D152" s="132"/>
      <c r="E152" s="132"/>
      <c r="F152" s="133"/>
      <c r="G152" s="133"/>
      <c r="H152" s="133"/>
      <c r="I152" s="105"/>
      <c r="K152" s="105"/>
      <c r="L152" s="105"/>
      <c r="M152" s="105"/>
      <c r="N152" s="105"/>
      <c r="O152" s="105"/>
      <c r="P152" s="105"/>
      <c r="Q152" s="105"/>
    </row>
    <row r="153" spans="1:17" ht="15.75">
      <c r="A153" s="131"/>
      <c r="B153" s="132"/>
      <c r="C153" s="133"/>
      <c r="D153" s="132"/>
      <c r="E153" s="132"/>
      <c r="F153" s="133"/>
      <c r="G153" s="133"/>
      <c r="H153" s="133"/>
      <c r="I153" s="105"/>
      <c r="K153" s="105"/>
      <c r="L153" s="105"/>
      <c r="M153" s="105"/>
      <c r="N153" s="105"/>
      <c r="O153" s="105"/>
      <c r="P153" s="105"/>
      <c r="Q153" s="105"/>
    </row>
    <row r="154" spans="1:17" ht="15.75">
      <c r="A154" s="131"/>
      <c r="B154" s="132"/>
      <c r="C154" s="133"/>
      <c r="D154" s="132"/>
      <c r="E154" s="132"/>
      <c r="F154" s="133"/>
      <c r="G154" s="133"/>
      <c r="H154" s="133"/>
      <c r="I154" s="105"/>
      <c r="K154" s="105"/>
      <c r="L154" s="105"/>
      <c r="M154" s="105"/>
      <c r="N154" s="105"/>
      <c r="O154" s="105"/>
      <c r="P154" s="105"/>
      <c r="Q154" s="105"/>
    </row>
    <row r="155" spans="1:17" ht="15.75">
      <c r="A155" s="131"/>
      <c r="B155" s="132"/>
      <c r="C155" s="133"/>
      <c r="D155" s="132"/>
      <c r="E155" s="132"/>
      <c r="F155" s="133"/>
      <c r="G155" s="133"/>
      <c r="H155" s="133"/>
      <c r="I155" s="105"/>
      <c r="K155" s="105"/>
      <c r="L155" s="105"/>
      <c r="M155" s="105"/>
      <c r="N155" s="105"/>
      <c r="O155" s="105"/>
      <c r="P155" s="105"/>
      <c r="Q155" s="105"/>
    </row>
    <row r="156" spans="1:17" ht="15.75">
      <c r="A156" s="131"/>
      <c r="B156" s="132"/>
      <c r="C156" s="133"/>
      <c r="D156" s="132"/>
      <c r="E156" s="132"/>
      <c r="F156" s="133"/>
      <c r="G156" s="133"/>
      <c r="H156" s="133"/>
      <c r="I156" s="105"/>
      <c r="K156" s="105"/>
      <c r="L156" s="105"/>
      <c r="M156" s="105"/>
      <c r="N156" s="105"/>
      <c r="O156" s="105"/>
      <c r="P156" s="105"/>
      <c r="Q156" s="105"/>
    </row>
    <row r="157" spans="1:17" ht="15.75">
      <c r="A157" s="131"/>
      <c r="B157" s="132"/>
      <c r="C157" s="133"/>
      <c r="D157" s="132"/>
      <c r="E157" s="132"/>
      <c r="F157" s="133"/>
      <c r="G157" s="133"/>
      <c r="H157" s="133"/>
      <c r="I157" s="105"/>
      <c r="K157" s="105"/>
      <c r="L157" s="105"/>
      <c r="M157" s="105"/>
      <c r="N157" s="105"/>
      <c r="O157" s="105"/>
      <c r="P157" s="105"/>
      <c r="Q157" s="105"/>
    </row>
    <row r="158" spans="1:17" ht="15.75">
      <c r="A158" s="131"/>
      <c r="B158" s="132"/>
      <c r="C158" s="133"/>
      <c r="D158" s="132"/>
      <c r="E158" s="132"/>
      <c r="F158" s="133"/>
      <c r="G158" s="133"/>
      <c r="H158" s="133"/>
      <c r="I158" s="105"/>
      <c r="K158" s="105"/>
      <c r="L158" s="105"/>
      <c r="M158" s="105"/>
      <c r="N158" s="105"/>
      <c r="O158" s="105"/>
      <c r="P158" s="105"/>
      <c r="Q158" s="105"/>
    </row>
    <row r="159" spans="1:17" ht="15.75">
      <c r="A159" s="131"/>
      <c r="B159" s="132"/>
      <c r="C159" s="133"/>
      <c r="D159" s="132"/>
      <c r="E159" s="132"/>
      <c r="F159" s="133"/>
      <c r="G159" s="133"/>
      <c r="H159" s="133"/>
      <c r="I159" s="105"/>
      <c r="K159" s="105"/>
      <c r="L159" s="105"/>
      <c r="M159" s="105"/>
      <c r="N159" s="105"/>
      <c r="O159" s="105"/>
      <c r="P159" s="105"/>
      <c r="Q159" s="105"/>
    </row>
    <row r="160" spans="1:17" ht="15.75">
      <c r="A160" s="131"/>
      <c r="B160" s="132"/>
      <c r="C160" s="133"/>
      <c r="D160" s="132"/>
      <c r="E160" s="132"/>
      <c r="F160" s="133"/>
      <c r="G160" s="133"/>
      <c r="H160" s="133"/>
      <c r="I160" s="105"/>
      <c r="K160" s="105"/>
      <c r="L160" s="105"/>
      <c r="M160" s="105"/>
      <c r="N160" s="105"/>
      <c r="O160" s="105"/>
      <c r="P160" s="105"/>
      <c r="Q160" s="105"/>
    </row>
    <row r="161" spans="1:17" ht="15.75">
      <c r="A161" s="131"/>
      <c r="B161" s="132"/>
      <c r="C161" s="133"/>
      <c r="D161" s="132"/>
      <c r="E161" s="132"/>
      <c r="F161" s="133"/>
      <c r="G161" s="133"/>
      <c r="H161" s="133"/>
      <c r="I161" s="105"/>
      <c r="K161" s="105"/>
      <c r="L161" s="105"/>
      <c r="M161" s="105"/>
      <c r="N161" s="105"/>
      <c r="O161" s="105"/>
      <c r="P161" s="105"/>
      <c r="Q161" s="105"/>
    </row>
    <row r="162" spans="1:17" ht="15.75">
      <c r="A162" s="131"/>
      <c r="B162" s="132"/>
      <c r="C162" s="133"/>
      <c r="D162" s="132"/>
      <c r="E162" s="132"/>
      <c r="F162" s="133"/>
      <c r="G162" s="133"/>
      <c r="H162" s="133"/>
      <c r="I162" s="105"/>
      <c r="K162" s="105"/>
      <c r="L162" s="105"/>
      <c r="M162" s="105"/>
      <c r="N162" s="105"/>
      <c r="O162" s="105"/>
      <c r="P162" s="105"/>
      <c r="Q162" s="105"/>
    </row>
    <row r="163" spans="1:17" ht="15.75">
      <c r="A163" s="131"/>
      <c r="B163" s="132"/>
      <c r="C163" s="133"/>
      <c r="D163" s="132"/>
      <c r="E163" s="132"/>
      <c r="F163" s="133"/>
      <c r="G163" s="133"/>
      <c r="H163" s="133"/>
      <c r="I163" s="105"/>
      <c r="K163" s="105"/>
      <c r="L163" s="105"/>
      <c r="M163" s="105"/>
      <c r="N163" s="105"/>
      <c r="O163" s="105"/>
      <c r="P163" s="105"/>
      <c r="Q163" s="105"/>
    </row>
    <row r="164" spans="1:17" ht="15.75">
      <c r="A164" s="131"/>
      <c r="B164" s="132"/>
      <c r="C164" s="133"/>
      <c r="D164" s="132"/>
      <c r="E164" s="132"/>
      <c r="F164" s="133"/>
      <c r="G164" s="133"/>
      <c r="H164" s="133"/>
      <c r="I164" s="105"/>
      <c r="K164" s="105"/>
      <c r="L164" s="105"/>
      <c r="M164" s="105"/>
      <c r="N164" s="105"/>
      <c r="O164" s="105"/>
      <c r="P164" s="105"/>
      <c r="Q164" s="105"/>
    </row>
    <row r="165" spans="1:17" ht="15.75">
      <c r="A165" s="131"/>
      <c r="B165" s="132"/>
      <c r="C165" s="133"/>
      <c r="D165" s="132"/>
      <c r="E165" s="132"/>
      <c r="F165" s="133"/>
      <c r="G165" s="133"/>
      <c r="H165" s="133"/>
      <c r="I165" s="105"/>
      <c r="K165" s="105"/>
      <c r="L165" s="105"/>
      <c r="M165" s="105"/>
      <c r="N165" s="105"/>
      <c r="O165" s="105"/>
      <c r="P165" s="105"/>
      <c r="Q165" s="105"/>
    </row>
    <row r="166" spans="1:17" ht="15.75">
      <c r="A166" s="131"/>
      <c r="B166" s="132"/>
      <c r="C166" s="133"/>
      <c r="D166" s="132"/>
      <c r="E166" s="132"/>
      <c r="F166" s="133"/>
      <c r="G166" s="133"/>
      <c r="H166" s="133"/>
      <c r="I166" s="105"/>
      <c r="K166" s="105"/>
      <c r="L166" s="105"/>
      <c r="M166" s="105"/>
      <c r="N166" s="105"/>
      <c r="O166" s="105"/>
      <c r="P166" s="105"/>
      <c r="Q166" s="105"/>
    </row>
    <row r="167" spans="1:17" ht="15.75">
      <c r="A167" s="131"/>
      <c r="B167" s="132"/>
      <c r="C167" s="133"/>
      <c r="D167" s="132"/>
      <c r="E167" s="132"/>
      <c r="F167" s="133"/>
      <c r="G167" s="133"/>
      <c r="H167" s="133"/>
      <c r="I167" s="105"/>
      <c r="K167" s="105"/>
      <c r="L167" s="105"/>
      <c r="M167" s="105"/>
      <c r="N167" s="105"/>
      <c r="O167" s="105"/>
      <c r="P167" s="105"/>
      <c r="Q167" s="105"/>
    </row>
    <row r="168" spans="1:17" ht="15.75">
      <c r="A168" s="131"/>
      <c r="B168" s="132"/>
      <c r="C168" s="133"/>
      <c r="D168" s="132"/>
      <c r="E168" s="132"/>
      <c r="F168" s="133"/>
      <c r="G168" s="133"/>
      <c r="H168" s="133"/>
      <c r="I168" s="105"/>
      <c r="K168" s="105"/>
      <c r="L168" s="105"/>
      <c r="M168" s="105"/>
      <c r="N168" s="105"/>
      <c r="O168" s="105"/>
      <c r="P168" s="105"/>
      <c r="Q168" s="105"/>
    </row>
    <row r="169" spans="1:17" ht="15.75">
      <c r="A169" s="131"/>
      <c r="B169" s="132"/>
      <c r="C169" s="133"/>
      <c r="D169" s="132"/>
      <c r="E169" s="132"/>
      <c r="F169" s="133"/>
      <c r="G169" s="133"/>
      <c r="H169" s="133"/>
      <c r="I169" s="105"/>
      <c r="K169" s="105"/>
      <c r="L169" s="105"/>
      <c r="M169" s="105"/>
      <c r="N169" s="105"/>
      <c r="O169" s="105"/>
      <c r="P169" s="105"/>
      <c r="Q169" s="105"/>
    </row>
    <row r="170" spans="1:17" ht="15.75">
      <c r="A170" s="131"/>
      <c r="B170" s="132"/>
      <c r="C170" s="133"/>
      <c r="D170" s="132"/>
      <c r="E170" s="132"/>
      <c r="F170" s="133"/>
      <c r="G170" s="133"/>
      <c r="H170" s="133"/>
      <c r="I170" s="105"/>
      <c r="K170" s="105"/>
      <c r="L170" s="105"/>
      <c r="M170" s="105"/>
      <c r="N170" s="105"/>
      <c r="O170" s="105"/>
      <c r="P170" s="105"/>
      <c r="Q170" s="105"/>
    </row>
    <row r="171" spans="1:17" ht="15.75">
      <c r="A171" s="131"/>
      <c r="B171" s="132"/>
      <c r="C171" s="133"/>
      <c r="D171" s="132"/>
      <c r="E171" s="132"/>
      <c r="F171" s="133"/>
      <c r="G171" s="133"/>
      <c r="H171" s="133"/>
      <c r="I171" s="105"/>
      <c r="K171" s="105"/>
      <c r="L171" s="105"/>
      <c r="M171" s="105"/>
      <c r="N171" s="105"/>
      <c r="O171" s="105"/>
      <c r="P171" s="105"/>
      <c r="Q171" s="105"/>
    </row>
    <row r="172" spans="1:17" ht="15.75">
      <c r="A172" s="131"/>
      <c r="B172" s="132"/>
      <c r="C172" s="133"/>
      <c r="D172" s="132"/>
      <c r="E172" s="132"/>
      <c r="F172" s="133"/>
      <c r="G172" s="133"/>
      <c r="H172" s="133"/>
      <c r="I172" s="105"/>
      <c r="K172" s="105"/>
      <c r="L172" s="105"/>
      <c r="M172" s="105"/>
      <c r="N172" s="105"/>
      <c r="O172" s="105"/>
      <c r="P172" s="105"/>
      <c r="Q172" s="105"/>
    </row>
    <row r="173" spans="1:17" ht="15.75">
      <c r="A173" s="131"/>
      <c r="B173" s="132"/>
      <c r="C173" s="133"/>
      <c r="D173" s="132"/>
      <c r="E173" s="132"/>
      <c r="F173" s="133"/>
      <c r="G173" s="133"/>
      <c r="H173" s="133"/>
      <c r="I173" s="105"/>
      <c r="K173" s="105"/>
      <c r="L173" s="105"/>
      <c r="M173" s="105"/>
      <c r="N173" s="105"/>
      <c r="O173" s="105"/>
      <c r="P173" s="105"/>
      <c r="Q173" s="105"/>
    </row>
    <row r="174" spans="1:17" ht="15.75">
      <c r="A174" s="131"/>
      <c r="B174" s="132"/>
      <c r="C174" s="133"/>
      <c r="D174" s="132"/>
      <c r="E174" s="132"/>
      <c r="F174" s="133"/>
      <c r="G174" s="133"/>
      <c r="H174" s="133"/>
      <c r="I174" s="105"/>
      <c r="K174" s="105"/>
      <c r="L174" s="105"/>
      <c r="M174" s="105"/>
      <c r="N174" s="105"/>
      <c r="O174" s="105"/>
      <c r="P174" s="105"/>
      <c r="Q174" s="105"/>
    </row>
    <row r="175" spans="1:17" ht="15.75">
      <c r="A175" s="131"/>
      <c r="B175" s="132"/>
      <c r="C175" s="133"/>
      <c r="D175" s="132"/>
      <c r="E175" s="132"/>
      <c r="F175" s="133"/>
      <c r="G175" s="133"/>
      <c r="H175" s="133"/>
      <c r="I175" s="105"/>
      <c r="K175" s="105"/>
      <c r="L175" s="105"/>
      <c r="M175" s="105"/>
      <c r="N175" s="105"/>
      <c r="O175" s="105"/>
      <c r="P175" s="105"/>
      <c r="Q175" s="105"/>
    </row>
    <row r="176" spans="1:17" ht="15.75">
      <c r="A176" s="131"/>
      <c r="B176" s="132"/>
      <c r="C176" s="133"/>
      <c r="D176" s="132"/>
      <c r="E176" s="132"/>
      <c r="F176" s="133"/>
      <c r="G176" s="133"/>
      <c r="H176" s="133"/>
      <c r="I176" s="105"/>
      <c r="K176" s="105"/>
      <c r="L176" s="105"/>
      <c r="M176" s="105"/>
      <c r="N176" s="105"/>
      <c r="O176" s="105"/>
      <c r="P176" s="105"/>
      <c r="Q176" s="105"/>
    </row>
    <row r="177" spans="1:17" ht="15.75">
      <c r="A177" s="131"/>
      <c r="B177" s="132"/>
      <c r="C177" s="133"/>
      <c r="D177" s="132"/>
      <c r="E177" s="132"/>
      <c r="F177" s="133"/>
      <c r="G177" s="133"/>
      <c r="H177" s="133"/>
      <c r="I177" s="105"/>
      <c r="K177" s="105"/>
      <c r="L177" s="105"/>
      <c r="M177" s="105"/>
      <c r="N177" s="105"/>
      <c r="O177" s="105"/>
      <c r="P177" s="105"/>
      <c r="Q177" s="105"/>
    </row>
    <row r="178" spans="1:17" ht="15.75">
      <c r="A178" s="131"/>
      <c r="B178" s="132"/>
      <c r="C178" s="133"/>
      <c r="D178" s="132"/>
      <c r="E178" s="132"/>
      <c r="F178" s="133"/>
      <c r="G178" s="133"/>
      <c r="H178" s="133"/>
      <c r="I178" s="105"/>
      <c r="K178" s="105"/>
      <c r="L178" s="105"/>
      <c r="M178" s="105"/>
      <c r="N178" s="105"/>
      <c r="O178" s="105"/>
      <c r="P178" s="105"/>
      <c r="Q178" s="105"/>
    </row>
    <row r="179" spans="1:17" ht="15.75">
      <c r="A179" s="131"/>
      <c r="B179" s="132"/>
      <c r="C179" s="133"/>
      <c r="D179" s="132"/>
      <c r="E179" s="132"/>
      <c r="F179" s="133"/>
      <c r="G179" s="133"/>
      <c r="H179" s="133"/>
      <c r="I179" s="105"/>
      <c r="K179" s="105"/>
      <c r="L179" s="105"/>
      <c r="M179" s="105"/>
      <c r="N179" s="105"/>
      <c r="O179" s="105"/>
      <c r="P179" s="105"/>
      <c r="Q179" s="105"/>
    </row>
    <row r="180" spans="1:17" ht="15.75">
      <c r="A180" s="131"/>
      <c r="B180" s="132"/>
      <c r="C180" s="133"/>
      <c r="D180" s="132"/>
      <c r="E180" s="132"/>
      <c r="F180" s="133"/>
      <c r="G180" s="133"/>
      <c r="H180" s="133"/>
      <c r="I180" s="105"/>
      <c r="K180" s="105"/>
      <c r="L180" s="105"/>
      <c r="M180" s="105"/>
      <c r="N180" s="105"/>
      <c r="O180" s="105"/>
      <c r="P180" s="105"/>
      <c r="Q180" s="105"/>
    </row>
    <row r="181" spans="1:17" ht="15.75">
      <c r="A181" s="131"/>
      <c r="B181" s="132"/>
      <c r="C181" s="133"/>
      <c r="D181" s="132"/>
      <c r="E181" s="132"/>
      <c r="F181" s="133"/>
      <c r="G181" s="133"/>
      <c r="H181" s="133"/>
      <c r="I181" s="105"/>
      <c r="K181" s="105"/>
      <c r="L181" s="105"/>
      <c r="M181" s="105"/>
      <c r="N181" s="105"/>
      <c r="O181" s="105"/>
      <c r="P181" s="105"/>
      <c r="Q181" s="105"/>
    </row>
    <row r="182" spans="1:17" ht="15.75">
      <c r="A182" s="131"/>
      <c r="B182" s="132"/>
      <c r="C182" s="133"/>
      <c r="D182" s="132"/>
      <c r="E182" s="132"/>
      <c r="F182" s="133"/>
      <c r="G182" s="133"/>
      <c r="H182" s="133"/>
      <c r="I182" s="105"/>
      <c r="K182" s="105"/>
      <c r="L182" s="105"/>
      <c r="M182" s="105"/>
      <c r="N182" s="105"/>
      <c r="O182" s="105"/>
      <c r="P182" s="105"/>
      <c r="Q182" s="105"/>
    </row>
    <row r="183" spans="1:17" ht="15.75">
      <c r="A183" s="131"/>
      <c r="B183" s="132"/>
      <c r="C183" s="133"/>
      <c r="D183" s="132"/>
      <c r="E183" s="132"/>
      <c r="F183" s="133"/>
      <c r="G183" s="133"/>
      <c r="H183" s="133"/>
      <c r="I183" s="105"/>
      <c r="K183" s="105"/>
      <c r="L183" s="105"/>
      <c r="M183" s="105"/>
      <c r="N183" s="105"/>
      <c r="O183" s="105"/>
      <c r="P183" s="105"/>
      <c r="Q183" s="105"/>
    </row>
    <row r="184" spans="1:17" ht="15.75">
      <c r="A184" s="131"/>
      <c r="B184" s="132"/>
      <c r="C184" s="133"/>
      <c r="D184" s="132"/>
      <c r="E184" s="132"/>
      <c r="F184" s="133"/>
      <c r="G184" s="133"/>
      <c r="H184" s="133"/>
      <c r="I184" s="105"/>
      <c r="K184" s="105"/>
      <c r="L184" s="105"/>
      <c r="M184" s="105"/>
      <c r="N184" s="105"/>
      <c r="O184" s="105"/>
      <c r="P184" s="105"/>
      <c r="Q184" s="105"/>
    </row>
    <row r="185" spans="1:17" ht="15.75">
      <c r="A185" s="131"/>
      <c r="B185" s="132"/>
      <c r="C185" s="133"/>
      <c r="D185" s="132"/>
      <c r="E185" s="132"/>
      <c r="F185" s="133"/>
      <c r="G185" s="133"/>
      <c r="H185" s="133"/>
      <c r="I185" s="105"/>
      <c r="K185" s="105"/>
      <c r="L185" s="105"/>
      <c r="M185" s="105"/>
      <c r="N185" s="105"/>
      <c r="O185" s="105"/>
      <c r="P185" s="105"/>
      <c r="Q185" s="105"/>
    </row>
    <row r="186" spans="1:17" ht="15.75">
      <c r="A186" s="131"/>
      <c r="B186" s="132"/>
      <c r="C186" s="133"/>
      <c r="D186" s="132"/>
      <c r="E186" s="132"/>
      <c r="F186" s="133"/>
      <c r="G186" s="133"/>
      <c r="H186" s="133"/>
      <c r="I186" s="105"/>
      <c r="K186" s="105"/>
      <c r="L186" s="105"/>
      <c r="M186" s="105"/>
      <c r="N186" s="105"/>
      <c r="O186" s="105"/>
      <c r="P186" s="105"/>
      <c r="Q186" s="105"/>
    </row>
    <row r="187" spans="1:17" ht="15.75">
      <c r="A187" s="131"/>
      <c r="B187" s="132"/>
      <c r="C187" s="133"/>
      <c r="D187" s="132"/>
      <c r="E187" s="132"/>
      <c r="F187" s="133"/>
      <c r="G187" s="133"/>
      <c r="H187" s="133"/>
      <c r="I187" s="105"/>
      <c r="K187" s="105"/>
      <c r="L187" s="105"/>
      <c r="M187" s="105"/>
      <c r="N187" s="105"/>
      <c r="O187" s="105"/>
      <c r="P187" s="105"/>
      <c r="Q187" s="105"/>
    </row>
    <row r="188" spans="1:17" ht="15.75">
      <c r="A188" s="131"/>
      <c r="B188" s="132"/>
      <c r="C188" s="133"/>
      <c r="D188" s="132"/>
      <c r="E188" s="132"/>
      <c r="F188" s="133"/>
      <c r="G188" s="133"/>
      <c r="H188" s="133"/>
      <c r="I188" s="105"/>
      <c r="K188" s="105"/>
      <c r="L188" s="105"/>
      <c r="M188" s="105"/>
      <c r="N188" s="105"/>
      <c r="O188" s="105"/>
      <c r="P188" s="105"/>
      <c r="Q188" s="105"/>
    </row>
    <row r="189" spans="1:17" ht="15.75">
      <c r="A189" s="131"/>
      <c r="B189" s="132"/>
      <c r="C189" s="133"/>
      <c r="D189" s="132"/>
      <c r="E189" s="132"/>
      <c r="F189" s="133"/>
      <c r="G189" s="133"/>
      <c r="H189" s="133"/>
      <c r="I189" s="105"/>
      <c r="K189" s="105"/>
      <c r="L189" s="105"/>
      <c r="M189" s="105"/>
      <c r="N189" s="105"/>
      <c r="O189" s="105"/>
      <c r="P189" s="105"/>
      <c r="Q189" s="105"/>
    </row>
    <row r="190" spans="1:17" ht="15.75">
      <c r="A190" s="131"/>
      <c r="B190" s="132"/>
      <c r="C190" s="133"/>
      <c r="D190" s="132"/>
      <c r="E190" s="132"/>
      <c r="F190" s="133"/>
      <c r="G190" s="133"/>
      <c r="H190" s="133"/>
      <c r="I190" s="105"/>
      <c r="K190" s="105"/>
      <c r="L190" s="105"/>
      <c r="M190" s="105"/>
      <c r="N190" s="105"/>
      <c r="O190" s="105"/>
      <c r="P190" s="105"/>
      <c r="Q190" s="105"/>
    </row>
    <row r="191" spans="1:17" ht="15.75">
      <c r="A191" s="131"/>
      <c r="B191" s="132"/>
      <c r="C191" s="133"/>
      <c r="D191" s="132"/>
      <c r="E191" s="132"/>
      <c r="F191" s="133"/>
      <c r="G191" s="133"/>
      <c r="H191" s="133"/>
      <c r="I191" s="105"/>
      <c r="K191" s="105"/>
      <c r="L191" s="105"/>
      <c r="M191" s="105"/>
      <c r="N191" s="105"/>
      <c r="O191" s="105"/>
      <c r="P191" s="105"/>
      <c r="Q191" s="105"/>
    </row>
    <row r="192" spans="1:17" ht="15.75">
      <c r="A192" s="131"/>
      <c r="B192" s="132"/>
      <c r="C192" s="133"/>
      <c r="D192" s="132"/>
      <c r="E192" s="132"/>
      <c r="F192" s="133"/>
      <c r="G192" s="133"/>
      <c r="H192" s="133"/>
      <c r="I192" s="105"/>
      <c r="K192" s="105"/>
      <c r="L192" s="105"/>
      <c r="M192" s="105"/>
      <c r="N192" s="105"/>
      <c r="O192" s="105"/>
      <c r="P192" s="105"/>
      <c r="Q192" s="105"/>
    </row>
    <row r="193" spans="1:17" ht="15.75">
      <c r="A193" s="131"/>
      <c r="B193" s="132"/>
      <c r="C193" s="133"/>
      <c r="D193" s="132"/>
      <c r="E193" s="132"/>
      <c r="F193" s="133"/>
      <c r="G193" s="133"/>
      <c r="H193" s="133"/>
      <c r="I193" s="105"/>
      <c r="K193" s="105"/>
      <c r="L193" s="105"/>
      <c r="M193" s="105"/>
      <c r="N193" s="105"/>
      <c r="O193" s="105"/>
      <c r="P193" s="105"/>
      <c r="Q193" s="105"/>
    </row>
    <row r="194" spans="1:17" ht="15.75">
      <c r="A194" s="131"/>
      <c r="B194" s="132"/>
      <c r="C194" s="133"/>
      <c r="D194" s="132"/>
      <c r="E194" s="132"/>
      <c r="F194" s="133"/>
      <c r="G194" s="133"/>
      <c r="H194" s="133"/>
      <c r="I194" s="105"/>
      <c r="K194" s="105"/>
      <c r="L194" s="105"/>
      <c r="M194" s="105"/>
      <c r="N194" s="105"/>
      <c r="O194" s="105"/>
      <c r="P194" s="105"/>
      <c r="Q194" s="105"/>
    </row>
    <row r="195" spans="1:17" ht="15.75">
      <c r="A195" s="131"/>
      <c r="B195" s="132"/>
      <c r="C195" s="133"/>
      <c r="D195" s="132"/>
      <c r="E195" s="132"/>
      <c r="F195" s="133"/>
      <c r="G195" s="133"/>
      <c r="H195" s="133"/>
      <c r="I195" s="105"/>
      <c r="K195" s="105"/>
      <c r="L195" s="105"/>
      <c r="M195" s="105"/>
      <c r="N195" s="105"/>
      <c r="O195" s="105"/>
      <c r="P195" s="105"/>
      <c r="Q195" s="105"/>
    </row>
    <row r="196" spans="1:17" ht="15.75">
      <c r="A196" s="131"/>
      <c r="B196" s="132"/>
      <c r="C196" s="133"/>
      <c r="D196" s="132"/>
      <c r="E196" s="132"/>
      <c r="F196" s="133"/>
      <c r="G196" s="133"/>
      <c r="H196" s="133"/>
      <c r="I196" s="105"/>
      <c r="K196" s="105"/>
      <c r="L196" s="105"/>
      <c r="M196" s="105"/>
      <c r="N196" s="105"/>
      <c r="O196" s="105"/>
      <c r="P196" s="105"/>
      <c r="Q196" s="105"/>
    </row>
    <row r="197" spans="1:17" ht="15.75">
      <c r="A197" s="131"/>
      <c r="B197" s="132"/>
      <c r="C197" s="133"/>
      <c r="D197" s="132"/>
      <c r="E197" s="132"/>
      <c r="F197" s="133"/>
      <c r="G197" s="133"/>
      <c r="H197" s="133"/>
      <c r="I197" s="105"/>
      <c r="K197" s="105"/>
      <c r="L197" s="105"/>
      <c r="M197" s="105"/>
      <c r="N197" s="105"/>
      <c r="O197" s="105"/>
      <c r="P197" s="105"/>
      <c r="Q197" s="105"/>
    </row>
    <row r="198" spans="1:17" ht="15.75">
      <c r="A198" s="131"/>
      <c r="B198" s="132"/>
      <c r="C198" s="133"/>
      <c r="D198" s="132"/>
      <c r="E198" s="132"/>
      <c r="F198" s="133"/>
      <c r="G198" s="133"/>
      <c r="H198" s="133"/>
      <c r="I198" s="105"/>
      <c r="K198" s="105"/>
      <c r="L198" s="105"/>
      <c r="M198" s="105"/>
      <c r="N198" s="105"/>
      <c r="O198" s="105"/>
      <c r="P198" s="105"/>
      <c r="Q198" s="105"/>
    </row>
    <row r="199" spans="1:17" ht="15.75">
      <c r="A199" s="131"/>
      <c r="B199" s="132"/>
      <c r="C199" s="133"/>
      <c r="D199" s="132"/>
      <c r="E199" s="132"/>
      <c r="F199" s="133"/>
      <c r="G199" s="133"/>
      <c r="H199" s="133"/>
      <c r="I199" s="105"/>
      <c r="K199" s="105"/>
      <c r="L199" s="105"/>
      <c r="M199" s="105"/>
      <c r="N199" s="105"/>
      <c r="O199" s="105"/>
      <c r="P199" s="105"/>
      <c r="Q199" s="105"/>
    </row>
    <row r="200" spans="1:17" ht="15.75">
      <c r="A200" s="131"/>
      <c r="B200" s="132"/>
      <c r="C200" s="133"/>
      <c r="D200" s="132"/>
      <c r="E200" s="132"/>
      <c r="F200" s="133"/>
      <c r="G200" s="133"/>
      <c r="H200" s="133"/>
      <c r="I200" s="105"/>
      <c r="K200" s="105"/>
      <c r="L200" s="105"/>
      <c r="M200" s="105"/>
      <c r="N200" s="105"/>
      <c r="O200" s="105"/>
      <c r="P200" s="105"/>
      <c r="Q200" s="105"/>
    </row>
    <row r="201" spans="1:17" ht="15.75">
      <c r="A201" s="131"/>
      <c r="B201" s="132"/>
      <c r="C201" s="133"/>
      <c r="D201" s="132"/>
      <c r="E201" s="132"/>
      <c r="F201" s="133"/>
      <c r="G201" s="133"/>
      <c r="H201" s="133"/>
      <c r="I201" s="105"/>
      <c r="K201" s="105"/>
      <c r="L201" s="105"/>
      <c r="M201" s="105"/>
      <c r="N201" s="105"/>
      <c r="O201" s="105"/>
      <c r="P201" s="105"/>
      <c r="Q201" s="105"/>
    </row>
    <row r="202" spans="1:17" ht="15.75">
      <c r="A202" s="131"/>
      <c r="B202" s="132"/>
      <c r="C202" s="133"/>
      <c r="D202" s="132"/>
      <c r="E202" s="132"/>
      <c r="F202" s="133"/>
      <c r="G202" s="133"/>
      <c r="H202" s="133"/>
      <c r="I202" s="105"/>
      <c r="K202" s="105"/>
      <c r="L202" s="105"/>
      <c r="M202" s="105"/>
      <c r="N202" s="105"/>
      <c r="O202" s="105"/>
      <c r="P202" s="105"/>
      <c r="Q202" s="105"/>
    </row>
    <row r="203" spans="1:17" ht="15.75">
      <c r="A203" s="131"/>
      <c r="B203" s="132"/>
      <c r="C203" s="133"/>
      <c r="D203" s="132"/>
      <c r="E203" s="132"/>
      <c r="F203" s="133"/>
      <c r="G203" s="133"/>
      <c r="H203" s="133"/>
      <c r="I203" s="105"/>
      <c r="K203" s="105"/>
      <c r="L203" s="105"/>
      <c r="M203" s="105"/>
      <c r="N203" s="105"/>
      <c r="O203" s="105"/>
      <c r="P203" s="105"/>
      <c r="Q203" s="105"/>
    </row>
    <row r="204" spans="1:17" ht="15.75">
      <c r="A204" s="131"/>
      <c r="B204" s="132"/>
      <c r="C204" s="133"/>
      <c r="D204" s="132"/>
      <c r="E204" s="132"/>
      <c r="F204" s="133"/>
      <c r="G204" s="133"/>
      <c r="H204" s="133"/>
      <c r="I204" s="105"/>
      <c r="K204" s="105"/>
      <c r="L204" s="105"/>
      <c r="M204" s="105"/>
      <c r="N204" s="105"/>
      <c r="O204" s="105"/>
      <c r="P204" s="105"/>
      <c r="Q204" s="105"/>
    </row>
    <row r="205" spans="1:17" ht="15.75">
      <c r="A205" s="131"/>
      <c r="B205" s="132"/>
      <c r="C205" s="133"/>
      <c r="D205" s="132"/>
      <c r="E205" s="132"/>
      <c r="F205" s="133"/>
      <c r="G205" s="133"/>
      <c r="H205" s="133"/>
      <c r="I205" s="105"/>
      <c r="K205" s="105"/>
      <c r="L205" s="105"/>
      <c r="M205" s="105"/>
      <c r="N205" s="105"/>
      <c r="O205" s="105"/>
      <c r="P205" s="105"/>
      <c r="Q205" s="105"/>
    </row>
    <row r="206" spans="1:17" ht="15.75">
      <c r="A206" s="131"/>
      <c r="B206" s="132"/>
      <c r="C206" s="133"/>
      <c r="D206" s="132"/>
      <c r="E206" s="132"/>
      <c r="F206" s="133"/>
      <c r="G206" s="133"/>
      <c r="H206" s="133"/>
      <c r="I206" s="105"/>
      <c r="K206" s="105"/>
      <c r="L206" s="105"/>
      <c r="M206" s="105"/>
      <c r="N206" s="105"/>
      <c r="O206" s="105"/>
      <c r="P206" s="105"/>
      <c r="Q206" s="105"/>
    </row>
    <row r="207" spans="1:17" ht="15.75">
      <c r="A207" s="131"/>
      <c r="B207" s="132"/>
      <c r="C207" s="133"/>
      <c r="D207" s="132"/>
      <c r="E207" s="132"/>
      <c r="F207" s="133"/>
      <c r="G207" s="133"/>
      <c r="H207" s="133"/>
      <c r="I207" s="105"/>
      <c r="K207" s="105"/>
      <c r="L207" s="105"/>
      <c r="M207" s="105"/>
      <c r="N207" s="105"/>
      <c r="O207" s="105"/>
      <c r="P207" s="105"/>
      <c r="Q207" s="105"/>
    </row>
    <row r="208" spans="1:17" ht="15.75">
      <c r="A208" s="131"/>
      <c r="B208" s="132"/>
      <c r="C208" s="133"/>
      <c r="D208" s="132"/>
      <c r="E208" s="132"/>
      <c r="F208" s="133"/>
      <c r="G208" s="133"/>
      <c r="H208" s="133"/>
      <c r="I208" s="105"/>
      <c r="K208" s="105"/>
      <c r="L208" s="105"/>
      <c r="M208" s="105"/>
      <c r="N208" s="105"/>
      <c r="O208" s="105"/>
      <c r="P208" s="105"/>
      <c r="Q208" s="105"/>
    </row>
    <row r="209" spans="1:17" ht="15.75">
      <c r="A209" s="131"/>
      <c r="B209" s="132"/>
      <c r="C209" s="133"/>
      <c r="D209" s="132"/>
      <c r="E209" s="132"/>
      <c r="F209" s="133"/>
      <c r="G209" s="133"/>
      <c r="H209" s="133"/>
      <c r="I209" s="105"/>
      <c r="K209" s="105"/>
      <c r="L209" s="105"/>
      <c r="M209" s="105"/>
      <c r="N209" s="105"/>
      <c r="O209" s="105"/>
      <c r="P209" s="105"/>
      <c r="Q209" s="105"/>
    </row>
    <row r="210" spans="1:17" ht="15.75">
      <c r="A210" s="131"/>
      <c r="B210" s="132"/>
      <c r="C210" s="133"/>
      <c r="D210" s="132"/>
      <c r="E210" s="132"/>
      <c r="F210" s="133"/>
      <c r="G210" s="133"/>
      <c r="H210" s="133"/>
      <c r="I210" s="105"/>
      <c r="K210" s="105"/>
      <c r="L210" s="105"/>
      <c r="M210" s="105"/>
      <c r="N210" s="105"/>
      <c r="O210" s="105"/>
      <c r="P210" s="105"/>
      <c r="Q210" s="105"/>
    </row>
    <row r="211" spans="1:17" ht="15.75">
      <c r="A211" s="131"/>
      <c r="B211" s="132"/>
      <c r="C211" s="133"/>
      <c r="D211" s="132"/>
      <c r="E211" s="132"/>
      <c r="F211" s="133"/>
      <c r="G211" s="133"/>
      <c r="H211" s="133"/>
      <c r="I211" s="105"/>
      <c r="K211" s="105"/>
      <c r="L211" s="105"/>
      <c r="M211" s="105"/>
      <c r="N211" s="105"/>
      <c r="O211" s="105"/>
      <c r="P211" s="105"/>
      <c r="Q211" s="105"/>
    </row>
    <row r="212" spans="1:17" ht="15.75">
      <c r="A212" s="131"/>
      <c r="B212" s="132"/>
      <c r="C212" s="133"/>
      <c r="D212" s="132"/>
      <c r="E212" s="132"/>
      <c r="F212" s="133"/>
      <c r="G212" s="133"/>
      <c r="H212" s="133"/>
      <c r="I212" s="105"/>
      <c r="K212" s="105"/>
      <c r="L212" s="105"/>
      <c r="M212" s="105"/>
      <c r="N212" s="105"/>
      <c r="O212" s="105"/>
      <c r="P212" s="105"/>
      <c r="Q212" s="105"/>
    </row>
    <row r="213" spans="1:17" ht="15.75">
      <c r="A213" s="131"/>
      <c r="B213" s="132"/>
      <c r="C213" s="133"/>
      <c r="D213" s="132"/>
      <c r="E213" s="132"/>
      <c r="F213" s="133"/>
      <c r="G213" s="133"/>
      <c r="H213" s="133"/>
      <c r="I213" s="105"/>
      <c r="K213" s="105"/>
      <c r="L213" s="105"/>
      <c r="M213" s="105"/>
      <c r="N213" s="105"/>
      <c r="O213" s="105"/>
      <c r="P213" s="105"/>
      <c r="Q213" s="105"/>
    </row>
    <row r="214" spans="1:17" ht="15.75">
      <c r="A214" s="131"/>
      <c r="B214" s="132"/>
      <c r="C214" s="133"/>
      <c r="D214" s="132"/>
      <c r="E214" s="132"/>
      <c r="F214" s="133"/>
      <c r="G214" s="133"/>
      <c r="H214" s="133"/>
      <c r="I214" s="105"/>
      <c r="K214" s="105"/>
      <c r="L214" s="105"/>
      <c r="M214" s="105"/>
      <c r="N214" s="105"/>
      <c r="O214" s="105"/>
      <c r="P214" s="105"/>
      <c r="Q214" s="105"/>
    </row>
    <row r="215" spans="1:17" ht="15.75">
      <c r="A215" s="131"/>
      <c r="B215" s="132"/>
      <c r="C215" s="133"/>
      <c r="D215" s="132"/>
      <c r="E215" s="132"/>
      <c r="F215" s="133"/>
      <c r="G215" s="133"/>
      <c r="H215" s="133"/>
      <c r="I215" s="105"/>
      <c r="K215" s="105"/>
      <c r="L215" s="105"/>
      <c r="M215" s="105"/>
      <c r="N215" s="105"/>
      <c r="O215" s="105"/>
      <c r="P215" s="105"/>
      <c r="Q215" s="105"/>
    </row>
    <row r="216" spans="1:17" ht="15.75">
      <c r="A216" s="131"/>
      <c r="B216" s="132"/>
      <c r="C216" s="133"/>
      <c r="D216" s="132"/>
      <c r="E216" s="132"/>
      <c r="F216" s="133"/>
      <c r="G216" s="133"/>
      <c r="H216" s="133"/>
      <c r="I216" s="105"/>
      <c r="K216" s="105"/>
      <c r="L216" s="105"/>
      <c r="M216" s="105"/>
      <c r="N216" s="105"/>
      <c r="O216" s="105"/>
      <c r="P216" s="105"/>
      <c r="Q216" s="105"/>
    </row>
    <row r="217" spans="1:17" ht="15.75">
      <c r="A217" s="131"/>
      <c r="B217" s="132"/>
      <c r="C217" s="133"/>
      <c r="D217" s="132"/>
      <c r="E217" s="132"/>
      <c r="F217" s="133"/>
      <c r="G217" s="133"/>
      <c r="H217" s="133"/>
      <c r="I217" s="105"/>
      <c r="K217" s="105"/>
      <c r="L217" s="105"/>
      <c r="M217" s="105"/>
      <c r="N217" s="105"/>
      <c r="O217" s="105"/>
      <c r="P217" s="105"/>
      <c r="Q217" s="105"/>
    </row>
    <row r="218" spans="1:17" ht="15.75">
      <c r="A218" s="131"/>
      <c r="B218" s="132"/>
      <c r="C218" s="133"/>
      <c r="D218" s="132"/>
      <c r="E218" s="132"/>
      <c r="F218" s="133"/>
      <c r="G218" s="133"/>
      <c r="H218" s="133"/>
      <c r="I218" s="105"/>
      <c r="K218" s="105"/>
      <c r="L218" s="105"/>
      <c r="M218" s="105"/>
      <c r="N218" s="105"/>
      <c r="O218" s="105"/>
      <c r="P218" s="105"/>
      <c r="Q218" s="105"/>
    </row>
    <row r="219" spans="1:17" ht="15.75">
      <c r="A219" s="131"/>
      <c r="B219" s="132"/>
      <c r="C219" s="133"/>
      <c r="D219" s="132"/>
      <c r="E219" s="132"/>
      <c r="F219" s="133"/>
      <c r="G219" s="133"/>
      <c r="H219" s="133"/>
      <c r="I219" s="105"/>
      <c r="K219" s="105"/>
      <c r="L219" s="105"/>
      <c r="M219" s="105"/>
      <c r="N219" s="105"/>
      <c r="O219" s="105"/>
      <c r="P219" s="105"/>
      <c r="Q219" s="105"/>
    </row>
    <row r="220" spans="1:17" ht="15.75">
      <c r="A220" s="131"/>
      <c r="B220" s="132"/>
      <c r="C220" s="133"/>
      <c r="D220" s="132"/>
      <c r="E220" s="132"/>
      <c r="F220" s="133"/>
      <c r="G220" s="133"/>
      <c r="H220" s="133"/>
      <c r="I220" s="105"/>
      <c r="K220" s="105"/>
      <c r="L220" s="105"/>
      <c r="M220" s="105"/>
      <c r="N220" s="105"/>
      <c r="O220" s="105"/>
      <c r="P220" s="105"/>
      <c r="Q220" s="105"/>
    </row>
    <row r="221" spans="1:17" ht="15.75">
      <c r="A221" s="131"/>
      <c r="B221" s="132"/>
      <c r="C221" s="133"/>
      <c r="D221" s="132"/>
      <c r="E221" s="132"/>
      <c r="F221" s="133"/>
      <c r="G221" s="133"/>
      <c r="H221" s="133"/>
      <c r="I221" s="105"/>
      <c r="K221" s="105"/>
      <c r="L221" s="105"/>
      <c r="M221" s="105"/>
      <c r="N221" s="105"/>
      <c r="O221" s="105"/>
      <c r="P221" s="105"/>
      <c r="Q221" s="105"/>
    </row>
    <row r="222" spans="1:17" ht="15.75">
      <c r="A222" s="131"/>
      <c r="B222" s="132"/>
      <c r="C222" s="133"/>
      <c r="D222" s="132"/>
      <c r="E222" s="132"/>
      <c r="F222" s="133"/>
      <c r="G222" s="133"/>
      <c r="H222" s="133"/>
      <c r="I222" s="105"/>
      <c r="K222" s="105"/>
      <c r="L222" s="105"/>
      <c r="M222" s="105"/>
      <c r="N222" s="105"/>
      <c r="O222" s="105"/>
      <c r="P222" s="105"/>
      <c r="Q222" s="105"/>
    </row>
    <row r="223" spans="1:17" ht="15.75">
      <c r="A223" s="131"/>
      <c r="B223" s="132"/>
      <c r="C223" s="133"/>
      <c r="D223" s="132"/>
      <c r="E223" s="132"/>
      <c r="F223" s="133"/>
      <c r="G223" s="133"/>
      <c r="H223" s="133"/>
      <c r="I223" s="105"/>
      <c r="K223" s="105"/>
      <c r="L223" s="105"/>
      <c r="M223" s="105"/>
      <c r="N223" s="105"/>
      <c r="O223" s="105"/>
      <c r="P223" s="105"/>
      <c r="Q223" s="105"/>
    </row>
    <row r="224" spans="1:17" ht="15.75">
      <c r="A224" s="131"/>
      <c r="B224" s="132"/>
      <c r="C224" s="133"/>
      <c r="D224" s="132"/>
      <c r="E224" s="132"/>
      <c r="F224" s="133"/>
      <c r="G224" s="133"/>
      <c r="H224" s="133"/>
      <c r="I224" s="105"/>
      <c r="K224" s="105"/>
      <c r="L224" s="105"/>
      <c r="M224" s="105"/>
      <c r="N224" s="105"/>
      <c r="O224" s="105"/>
      <c r="P224" s="105"/>
      <c r="Q224" s="105"/>
    </row>
    <row r="225" spans="1:17" ht="15.75">
      <c r="A225" s="131"/>
      <c r="B225" s="132"/>
      <c r="C225" s="133"/>
      <c r="D225" s="132"/>
      <c r="E225" s="132"/>
      <c r="F225" s="133"/>
      <c r="G225" s="133"/>
      <c r="H225" s="133"/>
      <c r="I225" s="105"/>
      <c r="K225" s="105"/>
      <c r="L225" s="105"/>
      <c r="M225" s="105"/>
      <c r="N225" s="105"/>
      <c r="O225" s="105"/>
      <c r="P225" s="105"/>
      <c r="Q225" s="105"/>
    </row>
    <row r="226" spans="1:17" ht="15.75">
      <c r="A226" s="131"/>
      <c r="B226" s="132"/>
      <c r="C226" s="133"/>
      <c r="D226" s="132"/>
      <c r="E226" s="132"/>
      <c r="F226" s="133"/>
      <c r="G226" s="133"/>
      <c r="H226" s="133"/>
      <c r="I226" s="105"/>
      <c r="K226" s="105"/>
      <c r="L226" s="105"/>
      <c r="M226" s="105"/>
      <c r="N226" s="105"/>
      <c r="O226" s="105"/>
      <c r="P226" s="105"/>
      <c r="Q226" s="105"/>
    </row>
    <row r="227" spans="1:17" ht="15.75">
      <c r="A227" s="131"/>
      <c r="B227" s="132"/>
      <c r="C227" s="133"/>
      <c r="D227" s="132"/>
      <c r="E227" s="132"/>
      <c r="F227" s="133"/>
      <c r="G227" s="133"/>
      <c r="H227" s="133"/>
      <c r="I227" s="105"/>
      <c r="K227" s="105"/>
      <c r="L227" s="105"/>
      <c r="M227" s="105"/>
      <c r="N227" s="105"/>
      <c r="O227" s="105"/>
      <c r="P227" s="105"/>
      <c r="Q227" s="105"/>
    </row>
    <row r="228" spans="1:17" ht="15.75">
      <c r="A228" s="131"/>
      <c r="B228" s="132"/>
      <c r="C228" s="133"/>
      <c r="D228" s="132"/>
      <c r="E228" s="132"/>
      <c r="F228" s="133"/>
      <c r="G228" s="133"/>
      <c r="H228" s="133"/>
      <c r="I228" s="105"/>
      <c r="K228" s="105"/>
      <c r="L228" s="105"/>
      <c r="M228" s="105"/>
      <c r="N228" s="105"/>
      <c r="O228" s="105"/>
      <c r="P228" s="105"/>
      <c r="Q228" s="105"/>
    </row>
    <row r="229" spans="1:17" ht="15.75">
      <c r="A229" s="131"/>
      <c r="B229" s="132"/>
      <c r="C229" s="133"/>
      <c r="D229" s="132"/>
      <c r="E229" s="132"/>
      <c r="F229" s="133"/>
      <c r="G229" s="133"/>
      <c r="H229" s="133"/>
      <c r="I229" s="105"/>
      <c r="K229" s="105"/>
      <c r="L229" s="105"/>
      <c r="M229" s="105"/>
      <c r="N229" s="105"/>
      <c r="O229" s="105"/>
      <c r="P229" s="105"/>
      <c r="Q229" s="105"/>
    </row>
    <row r="230" spans="1:17" ht="15.75">
      <c r="A230" s="131"/>
      <c r="B230" s="132"/>
      <c r="C230" s="133"/>
      <c r="D230" s="132"/>
      <c r="E230" s="132"/>
      <c r="F230" s="133"/>
      <c r="G230" s="133"/>
      <c r="H230" s="133"/>
      <c r="I230" s="105"/>
      <c r="K230" s="105"/>
      <c r="L230" s="105"/>
      <c r="M230" s="105"/>
      <c r="N230" s="105"/>
      <c r="O230" s="105"/>
      <c r="P230" s="105"/>
      <c r="Q230" s="105"/>
    </row>
    <row r="231" spans="1:17" ht="15.75">
      <c r="A231" s="131"/>
      <c r="B231" s="132"/>
      <c r="C231" s="133"/>
      <c r="D231" s="132"/>
      <c r="E231" s="132"/>
      <c r="F231" s="133"/>
      <c r="G231" s="133"/>
      <c r="H231" s="133"/>
      <c r="I231" s="105"/>
      <c r="K231" s="105"/>
      <c r="L231" s="105"/>
      <c r="M231" s="105"/>
      <c r="N231" s="105"/>
      <c r="O231" s="105"/>
      <c r="P231" s="105"/>
      <c r="Q231" s="105"/>
    </row>
    <row r="232" spans="1:17" ht="15.75">
      <c r="A232" s="131"/>
      <c r="B232" s="132"/>
      <c r="C232" s="133"/>
      <c r="D232" s="132"/>
      <c r="E232" s="132"/>
      <c r="F232" s="133"/>
      <c r="G232" s="133"/>
      <c r="H232" s="133"/>
      <c r="I232" s="105"/>
      <c r="K232" s="105"/>
      <c r="L232" s="105"/>
      <c r="M232" s="105"/>
      <c r="N232" s="105"/>
      <c r="O232" s="105"/>
      <c r="P232" s="105"/>
      <c r="Q232" s="105"/>
    </row>
    <row r="233" spans="1:17" ht="15.75">
      <c r="A233" s="131"/>
      <c r="B233" s="132"/>
      <c r="C233" s="133"/>
      <c r="D233" s="132"/>
      <c r="E233" s="132"/>
      <c r="F233" s="133"/>
      <c r="G233" s="133"/>
      <c r="H233" s="133"/>
      <c r="I233" s="105"/>
      <c r="K233" s="105"/>
      <c r="L233" s="105"/>
      <c r="M233" s="105"/>
      <c r="N233" s="105"/>
      <c r="O233" s="105"/>
      <c r="P233" s="105"/>
      <c r="Q233" s="105"/>
    </row>
    <row r="234" spans="1:17" ht="15.75">
      <c r="A234" s="131"/>
      <c r="B234" s="132"/>
      <c r="C234" s="133"/>
      <c r="D234" s="132"/>
      <c r="E234" s="132"/>
      <c r="F234" s="133"/>
      <c r="G234" s="133"/>
      <c r="H234" s="133"/>
      <c r="I234" s="105"/>
      <c r="K234" s="105"/>
      <c r="L234" s="105"/>
      <c r="M234" s="105"/>
      <c r="N234" s="105"/>
      <c r="O234" s="105"/>
      <c r="P234" s="105"/>
      <c r="Q234" s="105"/>
    </row>
    <row r="235" spans="1:17" ht="15.75">
      <c r="A235" s="131"/>
      <c r="B235" s="132"/>
      <c r="C235" s="133"/>
      <c r="D235" s="132"/>
      <c r="E235" s="132"/>
      <c r="F235" s="133"/>
      <c r="G235" s="133"/>
      <c r="H235" s="133"/>
      <c r="I235" s="105"/>
      <c r="K235" s="105"/>
      <c r="L235" s="105"/>
      <c r="M235" s="105"/>
      <c r="N235" s="105"/>
      <c r="O235" s="105"/>
      <c r="P235" s="105"/>
      <c r="Q235" s="105"/>
    </row>
    <row r="236" spans="1:17" ht="15.75">
      <c r="A236" s="131"/>
      <c r="B236" s="132"/>
      <c r="C236" s="133"/>
      <c r="D236" s="132"/>
      <c r="E236" s="132"/>
      <c r="F236" s="133"/>
      <c r="G236" s="133"/>
      <c r="H236" s="133"/>
      <c r="I236" s="105"/>
      <c r="K236" s="105"/>
      <c r="L236" s="105"/>
      <c r="M236" s="105"/>
      <c r="N236" s="105"/>
      <c r="O236" s="105"/>
      <c r="P236" s="105"/>
      <c r="Q236" s="105"/>
    </row>
    <row r="237" spans="1:17" ht="15.75">
      <c r="A237" s="131"/>
      <c r="B237" s="132"/>
      <c r="C237" s="133"/>
      <c r="D237" s="132"/>
      <c r="E237" s="132"/>
      <c r="F237" s="133"/>
      <c r="G237" s="133"/>
      <c r="H237" s="133"/>
      <c r="I237" s="105"/>
      <c r="K237" s="105"/>
      <c r="L237" s="105"/>
      <c r="M237" s="105"/>
      <c r="N237" s="105"/>
      <c r="O237" s="105"/>
      <c r="P237" s="105"/>
      <c r="Q237" s="105"/>
    </row>
    <row r="238" spans="1:17" ht="15.75">
      <c r="A238" s="131"/>
      <c r="B238" s="132"/>
      <c r="C238" s="133"/>
      <c r="D238" s="132"/>
      <c r="E238" s="132"/>
      <c r="F238" s="133"/>
      <c r="G238" s="133"/>
      <c r="H238" s="133"/>
      <c r="I238" s="105"/>
      <c r="K238" s="105"/>
      <c r="L238" s="105"/>
      <c r="M238" s="105"/>
      <c r="N238" s="105"/>
      <c r="O238" s="105"/>
      <c r="P238" s="105"/>
      <c r="Q238" s="105"/>
    </row>
    <row r="239" spans="1:17" ht="15.75">
      <c r="A239" s="131"/>
      <c r="B239" s="132"/>
      <c r="C239" s="133"/>
      <c r="D239" s="132"/>
      <c r="E239" s="132"/>
      <c r="F239" s="133"/>
      <c r="G239" s="133"/>
      <c r="H239" s="133"/>
      <c r="I239" s="105"/>
      <c r="K239" s="105"/>
      <c r="L239" s="105"/>
      <c r="M239" s="105"/>
      <c r="N239" s="105"/>
      <c r="O239" s="105"/>
      <c r="P239" s="105"/>
      <c r="Q239" s="105"/>
    </row>
    <row r="240" spans="1:17" ht="15.75">
      <c r="A240" s="131"/>
      <c r="B240" s="132"/>
      <c r="C240" s="133"/>
      <c r="D240" s="132"/>
      <c r="E240" s="132"/>
      <c r="F240" s="133"/>
      <c r="G240" s="133"/>
      <c r="H240" s="133"/>
      <c r="I240" s="105"/>
      <c r="K240" s="105"/>
      <c r="L240" s="105"/>
      <c r="M240" s="105"/>
      <c r="N240" s="105"/>
      <c r="O240" s="105"/>
      <c r="P240" s="105"/>
      <c r="Q240" s="105"/>
    </row>
    <row r="241" spans="1:17" ht="15.75">
      <c r="A241" s="131"/>
      <c r="B241" s="132"/>
      <c r="C241" s="133"/>
      <c r="D241" s="132"/>
      <c r="E241" s="132"/>
      <c r="F241" s="133"/>
      <c r="G241" s="133"/>
      <c r="H241" s="133"/>
      <c r="I241" s="105"/>
      <c r="K241" s="105"/>
      <c r="L241" s="105"/>
      <c r="M241" s="105"/>
      <c r="N241" s="105"/>
      <c r="O241" s="105"/>
      <c r="P241" s="105"/>
      <c r="Q241" s="105"/>
    </row>
    <row r="242" spans="1:17" ht="15.75">
      <c r="A242" s="131"/>
      <c r="B242" s="132"/>
      <c r="C242" s="133"/>
      <c r="D242" s="132"/>
      <c r="E242" s="132"/>
      <c r="F242" s="133"/>
      <c r="G242" s="133"/>
      <c r="H242" s="133"/>
      <c r="I242" s="105"/>
      <c r="K242" s="105"/>
      <c r="L242" s="105"/>
      <c r="M242" s="105"/>
      <c r="N242" s="105"/>
      <c r="O242" s="105"/>
      <c r="P242" s="105"/>
      <c r="Q242" s="105"/>
    </row>
    <row r="243" spans="1:17" ht="15.75">
      <c r="A243" s="131"/>
      <c r="B243" s="132"/>
      <c r="C243" s="133"/>
      <c r="D243" s="132"/>
      <c r="E243" s="132"/>
      <c r="F243" s="133"/>
      <c r="G243" s="133"/>
      <c r="H243" s="133"/>
      <c r="I243" s="105"/>
      <c r="K243" s="105"/>
      <c r="L243" s="105"/>
      <c r="M243" s="105"/>
      <c r="N243" s="105"/>
      <c r="O243" s="105"/>
      <c r="P243" s="105"/>
      <c r="Q243" s="105"/>
    </row>
    <row r="244" spans="1:17" ht="15.75">
      <c r="A244" s="131"/>
      <c r="B244" s="132"/>
      <c r="C244" s="133"/>
      <c r="D244" s="132"/>
      <c r="E244" s="132"/>
      <c r="F244" s="133"/>
      <c r="G244" s="133"/>
      <c r="H244" s="133"/>
      <c r="I244" s="105"/>
      <c r="K244" s="105"/>
      <c r="L244" s="105"/>
      <c r="M244" s="105"/>
      <c r="N244" s="105"/>
      <c r="O244" s="105"/>
      <c r="P244" s="105"/>
      <c r="Q244" s="105"/>
    </row>
    <row r="245" spans="1:17" ht="15.75">
      <c r="A245" s="131"/>
      <c r="B245" s="132"/>
      <c r="C245" s="133"/>
      <c r="D245" s="132"/>
      <c r="E245" s="132"/>
      <c r="F245" s="133"/>
      <c r="G245" s="133"/>
      <c r="H245" s="133"/>
      <c r="I245" s="105"/>
      <c r="K245" s="105"/>
      <c r="L245" s="105"/>
      <c r="M245" s="105"/>
      <c r="N245" s="105"/>
      <c r="O245" s="105"/>
      <c r="P245" s="105"/>
      <c r="Q245" s="105"/>
    </row>
    <row r="246" spans="1:17" ht="15.75">
      <c r="A246" s="131"/>
      <c r="B246" s="132"/>
      <c r="C246" s="133"/>
      <c r="D246" s="132"/>
      <c r="E246" s="132"/>
      <c r="F246" s="133"/>
      <c r="G246" s="133"/>
      <c r="H246" s="133"/>
      <c r="I246" s="105"/>
      <c r="K246" s="105"/>
      <c r="L246" s="105"/>
      <c r="M246" s="105"/>
      <c r="N246" s="105"/>
      <c r="O246" s="105"/>
      <c r="P246" s="105"/>
      <c r="Q246" s="105"/>
    </row>
    <row r="247" spans="1:17" ht="15.75">
      <c r="A247" s="131"/>
      <c r="B247" s="132"/>
      <c r="C247" s="133"/>
      <c r="D247" s="132"/>
      <c r="E247" s="132"/>
      <c r="F247" s="133"/>
      <c r="G247" s="133"/>
      <c r="H247" s="133"/>
      <c r="I247" s="105"/>
      <c r="K247" s="105"/>
      <c r="L247" s="105"/>
      <c r="M247" s="105"/>
      <c r="N247" s="105"/>
      <c r="O247" s="105"/>
      <c r="P247" s="105"/>
      <c r="Q247" s="105"/>
    </row>
    <row r="248" spans="1:17" ht="15.75">
      <c r="A248" s="131"/>
      <c r="B248" s="132"/>
      <c r="C248" s="133"/>
      <c r="D248" s="132"/>
      <c r="E248" s="132"/>
      <c r="F248" s="133"/>
      <c r="G248" s="133"/>
      <c r="H248" s="133"/>
      <c r="I248" s="105"/>
      <c r="K248" s="105"/>
      <c r="L248" s="105"/>
      <c r="M248" s="105"/>
      <c r="N248" s="105"/>
      <c r="O248" s="105"/>
      <c r="P248" s="105"/>
      <c r="Q248" s="105"/>
    </row>
    <row r="249" spans="1:17" ht="15.75">
      <c r="A249" s="131"/>
      <c r="B249" s="132"/>
      <c r="C249" s="133"/>
      <c r="D249" s="132"/>
      <c r="E249" s="132"/>
      <c r="F249" s="133"/>
      <c r="G249" s="133"/>
      <c r="H249" s="133"/>
      <c r="I249" s="105"/>
      <c r="K249" s="105"/>
      <c r="L249" s="105"/>
      <c r="M249" s="105"/>
      <c r="N249" s="105"/>
      <c r="O249" s="105"/>
      <c r="P249" s="105"/>
      <c r="Q249" s="105"/>
    </row>
    <row r="250" spans="1:17" ht="15.75">
      <c r="A250" s="131"/>
      <c r="B250" s="132"/>
      <c r="C250" s="133"/>
      <c r="D250" s="132"/>
      <c r="E250" s="132"/>
      <c r="F250" s="133"/>
      <c r="G250" s="133"/>
      <c r="H250" s="133"/>
      <c r="I250" s="105"/>
      <c r="K250" s="105"/>
      <c r="L250" s="105"/>
      <c r="M250" s="105"/>
      <c r="N250" s="105"/>
      <c r="O250" s="105"/>
      <c r="P250" s="105"/>
      <c r="Q250" s="105"/>
    </row>
    <row r="251" spans="1:17" ht="15.75">
      <c r="A251" s="131"/>
      <c r="B251" s="132"/>
      <c r="C251" s="133"/>
      <c r="D251" s="132"/>
      <c r="E251" s="132"/>
      <c r="F251" s="133"/>
      <c r="G251" s="133"/>
      <c r="H251" s="133"/>
      <c r="I251" s="105"/>
      <c r="K251" s="105"/>
      <c r="L251" s="105"/>
      <c r="M251" s="105"/>
      <c r="N251" s="105"/>
      <c r="O251" s="105"/>
      <c r="P251" s="105"/>
      <c r="Q251" s="105"/>
    </row>
    <row r="252" spans="1:17" ht="15.75">
      <c r="A252" s="131"/>
      <c r="B252" s="132"/>
      <c r="C252" s="133"/>
      <c r="D252" s="132"/>
      <c r="E252" s="132"/>
      <c r="F252" s="133"/>
      <c r="G252" s="133"/>
      <c r="H252" s="133"/>
      <c r="I252" s="105"/>
      <c r="K252" s="105"/>
      <c r="L252" s="105"/>
      <c r="M252" s="105"/>
      <c r="N252" s="105"/>
      <c r="O252" s="105"/>
      <c r="P252" s="105"/>
      <c r="Q252" s="105"/>
    </row>
    <row r="253" spans="1:17" ht="15.75">
      <c r="A253" s="131"/>
      <c r="B253" s="132"/>
      <c r="C253" s="133"/>
      <c r="D253" s="132"/>
      <c r="E253" s="132"/>
      <c r="F253" s="133"/>
      <c r="G253" s="133"/>
      <c r="H253" s="133"/>
      <c r="I253" s="105"/>
      <c r="K253" s="105"/>
      <c r="L253" s="105"/>
      <c r="M253" s="105"/>
      <c r="N253" s="105"/>
      <c r="O253" s="105"/>
      <c r="P253" s="105"/>
      <c r="Q253" s="105"/>
    </row>
    <row r="254" spans="1:17" ht="15.75">
      <c r="A254" s="131"/>
      <c r="B254" s="132"/>
      <c r="C254" s="133"/>
      <c r="D254" s="132"/>
      <c r="E254" s="132"/>
      <c r="F254" s="133"/>
      <c r="G254" s="133"/>
      <c r="H254" s="133"/>
      <c r="I254" s="105"/>
      <c r="K254" s="105"/>
      <c r="L254" s="105"/>
      <c r="M254" s="105"/>
      <c r="N254" s="105"/>
      <c r="O254" s="105"/>
      <c r="P254" s="105"/>
      <c r="Q254" s="105"/>
    </row>
    <row r="255" spans="1:17" ht="15.75">
      <c r="A255" s="131"/>
      <c r="B255" s="132"/>
      <c r="C255" s="133"/>
      <c r="D255" s="132"/>
      <c r="E255" s="132"/>
      <c r="F255" s="133"/>
      <c r="G255" s="133"/>
      <c r="H255" s="133"/>
      <c r="I255" s="105"/>
      <c r="K255" s="105"/>
      <c r="L255" s="105"/>
      <c r="M255" s="105"/>
      <c r="N255" s="105"/>
      <c r="O255" s="105"/>
      <c r="P255" s="105"/>
      <c r="Q255" s="105"/>
    </row>
    <row r="256" spans="1:17" ht="15.75">
      <c r="A256" s="131"/>
      <c r="B256" s="132"/>
      <c r="C256" s="133"/>
      <c r="D256" s="132"/>
      <c r="E256" s="132"/>
      <c r="F256" s="133"/>
      <c r="G256" s="133"/>
      <c r="H256" s="133"/>
      <c r="I256" s="105"/>
      <c r="K256" s="105"/>
      <c r="L256" s="105"/>
      <c r="M256" s="105"/>
      <c r="N256" s="105"/>
      <c r="O256" s="105"/>
      <c r="P256" s="105"/>
      <c r="Q256" s="105"/>
    </row>
    <row r="257" spans="1:17" ht="15.75">
      <c r="A257" s="131"/>
      <c r="B257" s="132"/>
      <c r="C257" s="133"/>
      <c r="D257" s="132"/>
      <c r="E257" s="132"/>
      <c r="F257" s="133"/>
      <c r="G257" s="133"/>
      <c r="H257" s="133"/>
      <c r="I257" s="105"/>
      <c r="K257" s="105"/>
      <c r="L257" s="105"/>
      <c r="M257" s="105"/>
      <c r="N257" s="105"/>
      <c r="O257" s="105"/>
      <c r="P257" s="105"/>
      <c r="Q257" s="105"/>
    </row>
    <row r="258" spans="1:17" ht="15.75">
      <c r="A258" s="131"/>
      <c r="B258" s="132"/>
      <c r="C258" s="133"/>
      <c r="D258" s="132"/>
      <c r="E258" s="132"/>
      <c r="F258" s="133"/>
      <c r="G258" s="133"/>
      <c r="H258" s="133"/>
      <c r="I258" s="105"/>
      <c r="K258" s="105"/>
      <c r="L258" s="105"/>
      <c r="M258" s="105"/>
      <c r="N258" s="105"/>
      <c r="O258" s="105"/>
      <c r="P258" s="105"/>
      <c r="Q258" s="105"/>
    </row>
    <row r="259" spans="1:17" ht="15.75">
      <c r="A259" s="131"/>
      <c r="B259" s="132"/>
      <c r="C259" s="133"/>
      <c r="D259" s="132"/>
      <c r="E259" s="132"/>
      <c r="F259" s="133"/>
      <c r="G259" s="133"/>
      <c r="H259" s="133"/>
      <c r="I259" s="105"/>
      <c r="K259" s="105"/>
      <c r="L259" s="105"/>
      <c r="M259" s="105"/>
      <c r="N259" s="105"/>
      <c r="O259" s="105"/>
      <c r="P259" s="105"/>
      <c r="Q259" s="105"/>
    </row>
    <row r="260" spans="1:17" ht="15.75">
      <c r="A260" s="131"/>
      <c r="B260" s="132"/>
      <c r="C260" s="133"/>
      <c r="D260" s="132"/>
      <c r="E260" s="132"/>
      <c r="F260" s="133"/>
      <c r="G260" s="133"/>
      <c r="H260" s="133"/>
      <c r="I260" s="105"/>
      <c r="K260" s="105"/>
      <c r="L260" s="105"/>
      <c r="M260" s="105"/>
      <c r="N260" s="105"/>
      <c r="O260" s="105"/>
      <c r="P260" s="105"/>
      <c r="Q260" s="105"/>
    </row>
    <row r="261" spans="1:17" ht="15.75">
      <c r="A261" s="131"/>
      <c r="B261" s="132"/>
      <c r="C261" s="133"/>
      <c r="D261" s="132"/>
      <c r="E261" s="132"/>
      <c r="F261" s="133"/>
      <c r="G261" s="133"/>
      <c r="H261" s="133"/>
      <c r="I261" s="105"/>
      <c r="K261" s="105"/>
      <c r="L261" s="105"/>
      <c r="M261" s="105"/>
      <c r="N261" s="105"/>
      <c r="O261" s="105"/>
      <c r="P261" s="105"/>
      <c r="Q261" s="105"/>
    </row>
    <row r="262" spans="1:17" ht="15.75">
      <c r="A262" s="131"/>
      <c r="B262" s="132"/>
      <c r="C262" s="133"/>
      <c r="D262" s="132"/>
      <c r="E262" s="132"/>
      <c r="F262" s="133"/>
      <c r="G262" s="133"/>
      <c r="H262" s="133"/>
      <c r="I262" s="105"/>
      <c r="K262" s="105"/>
      <c r="L262" s="105"/>
      <c r="M262" s="105"/>
      <c r="N262" s="105"/>
      <c r="O262" s="105"/>
      <c r="P262" s="105"/>
      <c r="Q262" s="105"/>
    </row>
    <row r="263" spans="1:17" ht="15.75">
      <c r="A263" s="131"/>
      <c r="B263" s="132"/>
      <c r="C263" s="133"/>
      <c r="D263" s="132"/>
      <c r="E263" s="132"/>
      <c r="F263" s="133"/>
      <c r="G263" s="133"/>
      <c r="H263" s="133"/>
      <c r="I263" s="105"/>
      <c r="K263" s="105"/>
      <c r="L263" s="105"/>
      <c r="M263" s="105"/>
      <c r="N263" s="105"/>
      <c r="O263" s="105"/>
      <c r="P263" s="105"/>
      <c r="Q263" s="105"/>
    </row>
    <row r="264" spans="1:17" ht="15.75">
      <c r="A264" s="131"/>
      <c r="B264" s="132"/>
      <c r="C264" s="133"/>
      <c r="D264" s="132"/>
      <c r="E264" s="132"/>
      <c r="F264" s="133"/>
      <c r="G264" s="133"/>
      <c r="H264" s="133"/>
      <c r="I264" s="105"/>
      <c r="K264" s="105"/>
      <c r="L264" s="105"/>
      <c r="M264" s="105"/>
      <c r="N264" s="105"/>
      <c r="O264" s="105"/>
      <c r="P264" s="105"/>
      <c r="Q264" s="105"/>
    </row>
    <row r="265" spans="1:17" ht="15.75">
      <c r="A265" s="131"/>
      <c r="B265" s="132"/>
      <c r="C265" s="133"/>
      <c r="D265" s="132"/>
      <c r="E265" s="132"/>
      <c r="F265" s="133"/>
      <c r="G265" s="133"/>
      <c r="H265" s="133"/>
      <c r="I265" s="105"/>
      <c r="K265" s="105"/>
      <c r="L265" s="105"/>
      <c r="M265" s="105"/>
      <c r="N265" s="105"/>
      <c r="O265" s="105"/>
      <c r="P265" s="105"/>
      <c r="Q265" s="105"/>
    </row>
    <row r="266" spans="1:17" ht="15.75">
      <c r="A266" s="131"/>
      <c r="B266" s="132"/>
      <c r="C266" s="133"/>
      <c r="D266" s="132"/>
      <c r="E266" s="132"/>
      <c r="F266" s="133"/>
      <c r="G266" s="133"/>
      <c r="H266" s="133"/>
      <c r="I266" s="105"/>
      <c r="K266" s="105"/>
      <c r="L266" s="105"/>
      <c r="M266" s="105"/>
      <c r="N266" s="105"/>
      <c r="O266" s="105"/>
      <c r="P266" s="105"/>
      <c r="Q266" s="105"/>
    </row>
    <row r="267" spans="1:17" ht="15.75">
      <c r="A267" s="131"/>
      <c r="B267" s="132"/>
      <c r="C267" s="133"/>
      <c r="D267" s="132"/>
      <c r="E267" s="132"/>
      <c r="F267" s="133"/>
      <c r="G267" s="133"/>
      <c r="H267" s="133"/>
      <c r="I267" s="105"/>
      <c r="K267" s="105"/>
      <c r="L267" s="105"/>
      <c r="M267" s="105"/>
      <c r="N267" s="105"/>
      <c r="O267" s="105"/>
      <c r="P267" s="105"/>
      <c r="Q267" s="105"/>
    </row>
    <row r="268" spans="1:17" ht="15.75">
      <c r="A268" s="131"/>
      <c r="B268" s="132"/>
      <c r="C268" s="133"/>
      <c r="D268" s="132"/>
      <c r="E268" s="132"/>
      <c r="F268" s="133"/>
      <c r="G268" s="133"/>
      <c r="H268" s="133"/>
      <c r="I268" s="105"/>
      <c r="K268" s="105"/>
      <c r="L268" s="105"/>
      <c r="M268" s="105"/>
      <c r="N268" s="105"/>
      <c r="O268" s="105"/>
      <c r="P268" s="105"/>
      <c r="Q268" s="105"/>
    </row>
    <row r="269" spans="1:17" ht="15.75">
      <c r="A269" s="131"/>
      <c r="B269" s="132"/>
      <c r="C269" s="133"/>
      <c r="D269" s="132"/>
      <c r="E269" s="132"/>
      <c r="F269" s="133"/>
      <c r="G269" s="133"/>
      <c r="H269" s="133"/>
      <c r="I269" s="105"/>
      <c r="K269" s="105"/>
      <c r="L269" s="105"/>
      <c r="M269" s="105"/>
      <c r="N269" s="105"/>
      <c r="O269" s="105"/>
      <c r="P269" s="105"/>
      <c r="Q269" s="105"/>
    </row>
    <row r="270" spans="1:17" ht="15.75">
      <c r="A270" s="131"/>
      <c r="B270" s="132"/>
      <c r="C270" s="133"/>
      <c r="D270" s="132"/>
      <c r="E270" s="132"/>
      <c r="F270" s="133"/>
      <c r="G270" s="133"/>
      <c r="H270" s="133"/>
      <c r="I270" s="105"/>
      <c r="K270" s="105"/>
      <c r="L270" s="105"/>
      <c r="M270" s="105"/>
      <c r="N270" s="105"/>
      <c r="O270" s="105"/>
      <c r="P270" s="105"/>
      <c r="Q270" s="105"/>
    </row>
    <row r="271" spans="1:17" ht="15.75">
      <c r="A271" s="131"/>
      <c r="B271" s="132"/>
      <c r="C271" s="133"/>
      <c r="D271" s="132"/>
      <c r="E271" s="132"/>
      <c r="F271" s="133"/>
      <c r="G271" s="133"/>
      <c r="H271" s="133"/>
      <c r="I271" s="105"/>
      <c r="K271" s="105"/>
      <c r="L271" s="105"/>
      <c r="M271" s="105"/>
      <c r="N271" s="105"/>
      <c r="O271" s="105"/>
      <c r="P271" s="105"/>
      <c r="Q271" s="105"/>
    </row>
    <row r="272" spans="1:17" ht="15.75">
      <c r="A272" s="131"/>
      <c r="B272" s="132"/>
      <c r="C272" s="133"/>
      <c r="D272" s="132"/>
      <c r="E272" s="132"/>
      <c r="F272" s="133"/>
      <c r="G272" s="133"/>
      <c r="H272" s="133"/>
      <c r="I272" s="105"/>
      <c r="K272" s="105"/>
      <c r="L272" s="105"/>
      <c r="M272" s="105"/>
      <c r="N272" s="105"/>
      <c r="O272" s="105"/>
      <c r="P272" s="105"/>
      <c r="Q272" s="105"/>
    </row>
    <row r="273" spans="1:17" ht="15.75">
      <c r="A273" s="131"/>
      <c r="B273" s="132"/>
      <c r="C273" s="133"/>
      <c r="D273" s="132"/>
      <c r="E273" s="132"/>
      <c r="F273" s="133"/>
      <c r="G273" s="133"/>
      <c r="H273" s="133"/>
      <c r="I273" s="105"/>
      <c r="K273" s="105"/>
      <c r="L273" s="105"/>
      <c r="M273" s="105"/>
      <c r="N273" s="105"/>
      <c r="O273" s="105"/>
      <c r="P273" s="105"/>
      <c r="Q273" s="105"/>
    </row>
    <row r="274" spans="1:17" ht="15.75">
      <c r="A274" s="131"/>
      <c r="B274" s="132"/>
      <c r="C274" s="133"/>
      <c r="D274" s="132"/>
      <c r="E274" s="132"/>
      <c r="F274" s="133"/>
      <c r="G274" s="133"/>
      <c r="H274" s="133"/>
      <c r="I274" s="105"/>
      <c r="K274" s="105"/>
      <c r="L274" s="105"/>
      <c r="M274" s="105"/>
      <c r="N274" s="105"/>
      <c r="O274" s="105"/>
      <c r="P274" s="105"/>
      <c r="Q274" s="105"/>
    </row>
    <row r="275" spans="1:17" ht="15.75">
      <c r="A275" s="131"/>
      <c r="B275" s="132"/>
      <c r="C275" s="133"/>
      <c r="D275" s="132"/>
      <c r="E275" s="132"/>
      <c r="F275" s="133"/>
      <c r="G275" s="133"/>
      <c r="H275" s="133"/>
      <c r="I275" s="105"/>
      <c r="K275" s="105"/>
      <c r="L275" s="105"/>
      <c r="M275" s="105"/>
      <c r="N275" s="105"/>
      <c r="O275" s="105"/>
      <c r="P275" s="105"/>
      <c r="Q275" s="105"/>
    </row>
    <row r="276" spans="1:17" ht="15.75">
      <c r="A276" s="131"/>
      <c r="B276" s="132"/>
      <c r="C276" s="133"/>
      <c r="D276" s="132"/>
      <c r="E276" s="132"/>
      <c r="F276" s="133"/>
      <c r="G276" s="133"/>
      <c r="H276" s="133"/>
      <c r="I276" s="105"/>
      <c r="K276" s="105"/>
      <c r="L276" s="105"/>
      <c r="M276" s="105"/>
      <c r="N276" s="105"/>
      <c r="O276" s="105"/>
      <c r="P276" s="105"/>
      <c r="Q276" s="105"/>
    </row>
    <row r="277" spans="1:17" ht="15.75">
      <c r="A277" s="131"/>
      <c r="B277" s="132"/>
      <c r="C277" s="133"/>
      <c r="D277" s="132"/>
      <c r="E277" s="132"/>
      <c r="F277" s="133"/>
      <c r="G277" s="133"/>
      <c r="H277" s="133"/>
      <c r="I277" s="105"/>
      <c r="K277" s="105"/>
      <c r="L277" s="105"/>
      <c r="M277" s="105"/>
      <c r="N277" s="105"/>
      <c r="O277" s="105"/>
      <c r="P277" s="105"/>
      <c r="Q277" s="105"/>
    </row>
    <row r="278" spans="1:17" ht="15.75">
      <c r="A278" s="131"/>
      <c r="B278" s="132"/>
      <c r="C278" s="133"/>
      <c r="D278" s="132"/>
      <c r="E278" s="132"/>
      <c r="F278" s="133"/>
      <c r="G278" s="133"/>
      <c r="H278" s="133"/>
      <c r="I278" s="105"/>
      <c r="K278" s="105"/>
      <c r="L278" s="105"/>
      <c r="M278" s="105"/>
      <c r="N278" s="105"/>
      <c r="O278" s="105"/>
      <c r="P278" s="105"/>
      <c r="Q278" s="105"/>
    </row>
    <row r="279" spans="1:17" ht="15.75">
      <c r="A279" s="131"/>
      <c r="B279" s="132"/>
      <c r="C279" s="133"/>
      <c r="D279" s="132"/>
      <c r="E279" s="132"/>
      <c r="F279" s="133"/>
      <c r="G279" s="133"/>
      <c r="H279" s="133"/>
      <c r="I279" s="105"/>
      <c r="K279" s="105"/>
      <c r="L279" s="105"/>
      <c r="M279" s="105"/>
      <c r="N279" s="105"/>
      <c r="O279" s="105"/>
      <c r="P279" s="105"/>
      <c r="Q279" s="105"/>
    </row>
    <row r="280" spans="1:17" ht="15.75">
      <c r="A280" s="131"/>
      <c r="B280" s="132"/>
      <c r="C280" s="133"/>
      <c r="D280" s="132"/>
      <c r="E280" s="132"/>
      <c r="F280" s="133"/>
      <c r="G280" s="133"/>
      <c r="H280" s="133"/>
      <c r="I280" s="105"/>
      <c r="K280" s="105"/>
      <c r="L280" s="105"/>
      <c r="M280" s="105"/>
      <c r="N280" s="105"/>
      <c r="O280" s="105"/>
      <c r="P280" s="105"/>
      <c r="Q280" s="105"/>
    </row>
    <row r="281" spans="1:17" ht="15.75">
      <c r="A281" s="131"/>
      <c r="B281" s="132"/>
      <c r="C281" s="133"/>
      <c r="D281" s="132"/>
      <c r="E281" s="132"/>
      <c r="F281" s="133"/>
      <c r="G281" s="133"/>
      <c r="H281" s="133"/>
      <c r="I281" s="105"/>
      <c r="K281" s="105"/>
      <c r="L281" s="105"/>
      <c r="M281" s="105"/>
      <c r="N281" s="105"/>
      <c r="O281" s="105"/>
      <c r="P281" s="105"/>
      <c r="Q281" s="105"/>
    </row>
    <row r="282" spans="1:17" ht="15.75">
      <c r="A282" s="131"/>
      <c r="B282" s="132"/>
      <c r="C282" s="133"/>
      <c r="D282" s="132"/>
      <c r="E282" s="132"/>
      <c r="F282" s="133"/>
      <c r="G282" s="133"/>
      <c r="H282" s="133"/>
      <c r="I282" s="105"/>
      <c r="K282" s="105"/>
      <c r="L282" s="105"/>
      <c r="M282" s="105"/>
      <c r="N282" s="105"/>
      <c r="O282" s="105"/>
      <c r="P282" s="105"/>
      <c r="Q282" s="105"/>
    </row>
    <row r="283" spans="1:17" ht="15.75">
      <c r="A283" s="131"/>
      <c r="B283" s="132"/>
      <c r="C283" s="133"/>
      <c r="D283" s="132"/>
      <c r="E283" s="132"/>
      <c r="F283" s="133"/>
      <c r="G283" s="133"/>
      <c r="H283" s="133"/>
      <c r="I283" s="105"/>
      <c r="K283" s="105"/>
      <c r="L283" s="105"/>
      <c r="M283" s="105"/>
      <c r="N283" s="105"/>
      <c r="O283" s="105"/>
      <c r="P283" s="105"/>
      <c r="Q283" s="105"/>
    </row>
    <row r="284" spans="1:17" ht="15.75">
      <c r="A284" s="131"/>
      <c r="B284" s="132"/>
      <c r="C284" s="133"/>
      <c r="D284" s="132"/>
      <c r="E284" s="132"/>
      <c r="F284" s="133"/>
      <c r="G284" s="133"/>
      <c r="H284" s="133"/>
      <c r="I284" s="105"/>
      <c r="K284" s="105"/>
      <c r="L284" s="105"/>
      <c r="M284" s="105"/>
      <c r="N284" s="105"/>
      <c r="O284" s="105"/>
      <c r="P284" s="105"/>
      <c r="Q284" s="105"/>
    </row>
    <row r="285" spans="1:17" ht="15.75">
      <c r="A285" s="131"/>
      <c r="B285" s="132"/>
      <c r="C285" s="133"/>
      <c r="D285" s="132"/>
      <c r="E285" s="132"/>
      <c r="F285" s="133"/>
      <c r="G285" s="133"/>
      <c r="H285" s="133"/>
      <c r="I285" s="105"/>
      <c r="K285" s="105"/>
      <c r="L285" s="105"/>
      <c r="M285" s="105"/>
      <c r="N285" s="105"/>
      <c r="O285" s="105"/>
      <c r="P285" s="105"/>
      <c r="Q285" s="105"/>
    </row>
    <row r="286" spans="1:17" ht="15.75">
      <c r="A286" s="131"/>
      <c r="B286" s="132"/>
      <c r="C286" s="133"/>
      <c r="D286" s="132"/>
      <c r="E286" s="132"/>
      <c r="F286" s="133"/>
      <c r="G286" s="133"/>
      <c r="H286" s="133"/>
      <c r="I286" s="105"/>
      <c r="K286" s="105"/>
      <c r="L286" s="105"/>
      <c r="M286" s="105"/>
      <c r="N286" s="105"/>
      <c r="O286" s="105"/>
      <c r="P286" s="105"/>
      <c r="Q286" s="105"/>
    </row>
    <row r="287" spans="1:17" ht="15.75">
      <c r="A287" s="131"/>
      <c r="B287" s="132"/>
      <c r="C287" s="133"/>
      <c r="D287" s="132"/>
      <c r="E287" s="132"/>
      <c r="F287" s="133"/>
      <c r="G287" s="133"/>
      <c r="H287" s="133"/>
      <c r="I287" s="105"/>
      <c r="K287" s="105"/>
      <c r="L287" s="105"/>
      <c r="M287" s="105"/>
      <c r="N287" s="105"/>
      <c r="O287" s="105"/>
      <c r="P287" s="105"/>
      <c r="Q287" s="105"/>
    </row>
    <row r="288" spans="1:17" ht="15.75">
      <c r="A288" s="131"/>
      <c r="B288" s="132"/>
      <c r="C288" s="133"/>
      <c r="D288" s="132"/>
      <c r="E288" s="132"/>
      <c r="F288" s="133"/>
      <c r="G288" s="133"/>
      <c r="H288" s="133"/>
      <c r="I288" s="105"/>
      <c r="K288" s="105"/>
      <c r="L288" s="105"/>
      <c r="M288" s="105"/>
      <c r="N288" s="105"/>
      <c r="O288" s="105"/>
      <c r="P288" s="105"/>
      <c r="Q288" s="105"/>
    </row>
    <row r="289" spans="1:17" ht="15.75">
      <c r="A289" s="131"/>
      <c r="B289" s="132"/>
      <c r="C289" s="133"/>
      <c r="D289" s="132"/>
      <c r="E289" s="132"/>
      <c r="F289" s="133"/>
      <c r="G289" s="133"/>
      <c r="H289" s="133"/>
      <c r="I289" s="105"/>
      <c r="K289" s="105"/>
      <c r="L289" s="105"/>
      <c r="M289" s="105"/>
      <c r="N289" s="105"/>
      <c r="O289" s="105"/>
      <c r="P289" s="105"/>
      <c r="Q289" s="105"/>
    </row>
    <row r="290" spans="1:17" ht="15.75">
      <c r="A290" s="131"/>
      <c r="B290" s="132"/>
      <c r="C290" s="133"/>
      <c r="D290" s="132"/>
      <c r="E290" s="132"/>
      <c r="F290" s="133"/>
      <c r="G290" s="133"/>
      <c r="H290" s="133"/>
      <c r="I290" s="105"/>
      <c r="K290" s="105"/>
      <c r="L290" s="105"/>
      <c r="M290" s="105"/>
      <c r="N290" s="105"/>
      <c r="O290" s="105"/>
      <c r="P290" s="105"/>
      <c r="Q290" s="105"/>
    </row>
    <row r="291" spans="1:17" ht="15.75">
      <c r="A291" s="131"/>
      <c r="B291" s="132"/>
      <c r="C291" s="133"/>
      <c r="D291" s="132"/>
      <c r="E291" s="132"/>
      <c r="F291" s="133"/>
      <c r="G291" s="133"/>
      <c r="H291" s="133"/>
      <c r="I291" s="105"/>
      <c r="K291" s="105"/>
      <c r="L291" s="105"/>
      <c r="M291" s="105"/>
      <c r="N291" s="105"/>
      <c r="O291" s="105"/>
      <c r="P291" s="105"/>
      <c r="Q291" s="105"/>
    </row>
    <row r="292" spans="1:17" ht="15.75">
      <c r="A292" s="131"/>
      <c r="B292" s="132"/>
      <c r="C292" s="133"/>
      <c r="D292" s="132"/>
      <c r="E292" s="132"/>
      <c r="F292" s="133"/>
      <c r="G292" s="133"/>
      <c r="H292" s="133"/>
      <c r="I292" s="105"/>
      <c r="K292" s="105"/>
      <c r="L292" s="105"/>
      <c r="M292" s="105"/>
      <c r="N292" s="105"/>
      <c r="O292" s="105"/>
      <c r="P292" s="105"/>
      <c r="Q292" s="105"/>
    </row>
    <row r="293" spans="1:17" ht="15.75">
      <c r="A293" s="131"/>
      <c r="B293" s="132"/>
      <c r="C293" s="133"/>
      <c r="D293" s="132"/>
      <c r="E293" s="132"/>
      <c r="F293" s="133"/>
      <c r="G293" s="133"/>
      <c r="H293" s="133"/>
      <c r="I293" s="105"/>
      <c r="K293" s="105"/>
      <c r="L293" s="105"/>
      <c r="M293" s="105"/>
      <c r="N293" s="105"/>
      <c r="O293" s="105"/>
      <c r="P293" s="105"/>
      <c r="Q293" s="105"/>
    </row>
    <row r="294" spans="1:17" ht="15.75">
      <c r="A294" s="131"/>
      <c r="B294" s="132"/>
      <c r="C294" s="133"/>
      <c r="D294" s="132"/>
      <c r="E294" s="132"/>
      <c r="F294" s="133"/>
      <c r="G294" s="133"/>
      <c r="H294" s="133"/>
      <c r="I294" s="105"/>
      <c r="K294" s="105"/>
      <c r="L294" s="105"/>
      <c r="M294" s="105"/>
      <c r="N294" s="105"/>
      <c r="O294" s="105"/>
      <c r="P294" s="105"/>
      <c r="Q294" s="105"/>
    </row>
    <row r="295" spans="1:17" ht="15.75">
      <c r="A295" s="131"/>
      <c r="B295" s="132"/>
      <c r="C295" s="133"/>
      <c r="D295" s="132"/>
      <c r="E295" s="132"/>
      <c r="F295" s="133"/>
      <c r="G295" s="133"/>
      <c r="H295" s="133"/>
      <c r="I295" s="105"/>
      <c r="K295" s="105"/>
      <c r="L295" s="105"/>
      <c r="M295" s="105"/>
      <c r="N295" s="105"/>
      <c r="O295" s="105"/>
      <c r="P295" s="105"/>
      <c r="Q295" s="105"/>
    </row>
    <row r="296" spans="1:17" ht="15.75">
      <c r="A296" s="131"/>
      <c r="B296" s="132"/>
      <c r="C296" s="133"/>
      <c r="D296" s="132"/>
      <c r="E296" s="132"/>
      <c r="F296" s="133"/>
      <c r="G296" s="133"/>
      <c r="H296" s="133"/>
      <c r="I296" s="105"/>
      <c r="K296" s="105"/>
      <c r="L296" s="105"/>
      <c r="M296" s="105"/>
      <c r="N296" s="105"/>
      <c r="O296" s="105"/>
      <c r="P296" s="105"/>
      <c r="Q296" s="105"/>
    </row>
    <row r="297" spans="1:17" ht="15.75">
      <c r="A297" s="131"/>
      <c r="B297" s="132"/>
      <c r="C297" s="133"/>
      <c r="D297" s="132"/>
      <c r="E297" s="132"/>
      <c r="F297" s="133"/>
      <c r="G297" s="133"/>
      <c r="H297" s="133"/>
      <c r="I297" s="105"/>
      <c r="K297" s="105"/>
      <c r="L297" s="105"/>
      <c r="M297" s="105"/>
      <c r="N297" s="105"/>
      <c r="O297" s="105"/>
      <c r="P297" s="105"/>
      <c r="Q297" s="105"/>
    </row>
    <row r="298" spans="1:17" ht="15.75">
      <c r="A298" s="131"/>
      <c r="B298" s="132"/>
      <c r="C298" s="133"/>
      <c r="D298" s="132"/>
      <c r="E298" s="132"/>
      <c r="F298" s="133"/>
      <c r="G298" s="133"/>
      <c r="H298" s="133"/>
      <c r="I298" s="105"/>
      <c r="K298" s="105"/>
      <c r="L298" s="105"/>
      <c r="M298" s="105"/>
      <c r="N298" s="105"/>
      <c r="O298" s="105"/>
      <c r="P298" s="105"/>
      <c r="Q298" s="105"/>
    </row>
    <row r="299" spans="1:17" ht="15.75">
      <c r="A299" s="131"/>
      <c r="B299" s="132"/>
      <c r="C299" s="133"/>
      <c r="D299" s="132"/>
      <c r="E299" s="132"/>
      <c r="F299" s="133"/>
      <c r="G299" s="133"/>
      <c r="H299" s="133"/>
      <c r="I299" s="105"/>
      <c r="K299" s="105"/>
      <c r="L299" s="105"/>
      <c r="M299" s="105"/>
      <c r="N299" s="105"/>
      <c r="O299" s="105"/>
      <c r="P299" s="105"/>
      <c r="Q299" s="105"/>
    </row>
    <row r="300" spans="1:17" ht="15.75">
      <c r="A300" s="131"/>
      <c r="B300" s="132"/>
      <c r="C300" s="133"/>
      <c r="D300" s="132"/>
      <c r="E300" s="132"/>
      <c r="F300" s="133"/>
      <c r="G300" s="133"/>
      <c r="H300" s="133"/>
      <c r="I300" s="105"/>
      <c r="K300" s="105"/>
      <c r="L300" s="105"/>
      <c r="M300" s="105"/>
      <c r="N300" s="105"/>
      <c r="O300" s="105"/>
      <c r="P300" s="105"/>
      <c r="Q300" s="105"/>
    </row>
    <row r="301" spans="1:17" ht="15.75">
      <c r="A301" s="131"/>
      <c r="B301" s="132"/>
      <c r="C301" s="133"/>
      <c r="D301" s="132"/>
      <c r="E301" s="132"/>
      <c r="F301" s="133"/>
      <c r="G301" s="133"/>
      <c r="H301" s="133"/>
      <c r="I301" s="105"/>
      <c r="K301" s="105"/>
      <c r="L301" s="105"/>
      <c r="M301" s="105"/>
      <c r="N301" s="105"/>
      <c r="O301" s="105"/>
      <c r="P301" s="105"/>
      <c r="Q301" s="105"/>
    </row>
    <row r="302" spans="1:17" ht="15.75">
      <c r="A302" s="131"/>
      <c r="B302" s="132"/>
      <c r="C302" s="133"/>
      <c r="D302" s="132"/>
      <c r="E302" s="132"/>
      <c r="F302" s="133"/>
      <c r="G302" s="133"/>
      <c r="H302" s="133"/>
      <c r="I302" s="105"/>
      <c r="K302" s="105"/>
      <c r="L302" s="105"/>
      <c r="M302" s="105"/>
      <c r="N302" s="105"/>
      <c r="O302" s="105"/>
      <c r="P302" s="105"/>
      <c r="Q302" s="105"/>
    </row>
    <row r="303" spans="1:17" ht="15.75">
      <c r="A303" s="131"/>
      <c r="B303" s="132"/>
      <c r="C303" s="133"/>
      <c r="D303" s="132"/>
      <c r="E303" s="132"/>
      <c r="F303" s="133"/>
      <c r="G303" s="133"/>
      <c r="H303" s="133"/>
      <c r="I303" s="105"/>
      <c r="K303" s="105"/>
      <c r="L303" s="105"/>
      <c r="M303" s="105"/>
      <c r="N303" s="105"/>
      <c r="O303" s="105"/>
      <c r="P303" s="105"/>
      <c r="Q303" s="105"/>
    </row>
    <row r="304" spans="1:17" ht="15.75">
      <c r="A304" s="131"/>
      <c r="B304" s="132"/>
      <c r="C304" s="133"/>
      <c r="D304" s="132"/>
      <c r="E304" s="132"/>
      <c r="F304" s="133"/>
      <c r="G304" s="133"/>
      <c r="H304" s="133"/>
      <c r="I304" s="105"/>
      <c r="K304" s="105"/>
      <c r="L304" s="105"/>
      <c r="M304" s="105"/>
      <c r="N304" s="105"/>
      <c r="O304" s="105"/>
      <c r="P304" s="105"/>
      <c r="Q304" s="105"/>
    </row>
    <row r="305" spans="1:17" ht="15.75">
      <c r="A305" s="131"/>
      <c r="B305" s="132"/>
      <c r="C305" s="133"/>
      <c r="D305" s="132"/>
      <c r="E305" s="132"/>
      <c r="F305" s="133"/>
      <c r="G305" s="133"/>
      <c r="H305" s="133"/>
      <c r="I305" s="105"/>
      <c r="K305" s="105"/>
      <c r="L305" s="105"/>
      <c r="M305" s="105"/>
      <c r="N305" s="105"/>
      <c r="O305" s="105"/>
      <c r="P305" s="105"/>
      <c r="Q305" s="105"/>
    </row>
    <row r="306" spans="1:17" ht="15.75">
      <c r="A306" s="131"/>
      <c r="B306" s="132"/>
      <c r="C306" s="133"/>
      <c r="D306" s="132"/>
      <c r="E306" s="132"/>
      <c r="F306" s="133"/>
      <c r="G306" s="133"/>
      <c r="H306" s="133"/>
      <c r="I306" s="105"/>
      <c r="K306" s="105"/>
      <c r="L306" s="105"/>
      <c r="M306" s="105"/>
      <c r="N306" s="105"/>
      <c r="O306" s="105"/>
      <c r="P306" s="105"/>
      <c r="Q306" s="105"/>
    </row>
    <row r="307" spans="1:17" ht="15.75">
      <c r="A307" s="131"/>
      <c r="B307" s="132"/>
      <c r="C307" s="133"/>
      <c r="D307" s="132"/>
      <c r="E307" s="132"/>
      <c r="F307" s="133"/>
      <c r="G307" s="133"/>
      <c r="H307" s="133"/>
      <c r="I307" s="105"/>
      <c r="K307" s="105"/>
      <c r="L307" s="105"/>
      <c r="M307" s="105"/>
      <c r="N307" s="105"/>
      <c r="O307" s="105"/>
      <c r="P307" s="105"/>
      <c r="Q307" s="105"/>
    </row>
    <row r="308" spans="1:17" ht="15.75">
      <c r="A308" s="131"/>
      <c r="B308" s="132"/>
      <c r="C308" s="133"/>
      <c r="D308" s="132"/>
      <c r="E308" s="132"/>
      <c r="F308" s="133"/>
      <c r="G308" s="133"/>
      <c r="H308" s="133"/>
      <c r="I308" s="105"/>
      <c r="K308" s="105"/>
      <c r="L308" s="105"/>
      <c r="M308" s="105"/>
      <c r="N308" s="105"/>
      <c r="O308" s="105"/>
      <c r="P308" s="105"/>
      <c r="Q308" s="105"/>
    </row>
    <row r="309" spans="1:17" ht="15.75">
      <c r="A309" s="131"/>
      <c r="B309" s="132"/>
      <c r="C309" s="133"/>
      <c r="D309" s="132"/>
      <c r="E309" s="132"/>
      <c r="F309" s="133"/>
      <c r="G309" s="133"/>
      <c r="H309" s="133"/>
      <c r="I309" s="105"/>
      <c r="K309" s="105"/>
      <c r="L309" s="105"/>
      <c r="M309" s="105"/>
      <c r="N309" s="105"/>
      <c r="O309" s="105"/>
      <c r="P309" s="105"/>
      <c r="Q309" s="105"/>
    </row>
    <row r="310" spans="1:17" ht="15.75">
      <c r="A310" s="131"/>
      <c r="B310" s="132"/>
      <c r="C310" s="133"/>
      <c r="D310" s="132"/>
      <c r="E310" s="132"/>
      <c r="F310" s="133"/>
      <c r="G310" s="133"/>
      <c r="H310" s="133"/>
      <c r="I310" s="105"/>
      <c r="K310" s="105"/>
      <c r="L310" s="105"/>
      <c r="M310" s="105"/>
      <c r="N310" s="105"/>
      <c r="O310" s="105"/>
      <c r="P310" s="105"/>
      <c r="Q310" s="105"/>
    </row>
    <row r="311" spans="1:17" ht="15.75">
      <c r="A311" s="131"/>
      <c r="B311" s="132"/>
      <c r="C311" s="133"/>
      <c r="D311" s="132"/>
      <c r="E311" s="132"/>
      <c r="F311" s="133"/>
      <c r="G311" s="133"/>
      <c r="H311" s="133"/>
      <c r="I311" s="105"/>
      <c r="K311" s="105"/>
      <c r="L311" s="105"/>
      <c r="M311" s="105"/>
      <c r="N311" s="105"/>
      <c r="O311" s="105"/>
      <c r="P311" s="105"/>
      <c r="Q311" s="105"/>
    </row>
    <row r="312" spans="1:17" ht="15.75">
      <c r="A312" s="131"/>
      <c r="B312" s="132"/>
      <c r="C312" s="133"/>
      <c r="D312" s="132"/>
      <c r="E312" s="132"/>
      <c r="F312" s="133"/>
      <c r="G312" s="133"/>
      <c r="H312" s="133"/>
      <c r="I312" s="105"/>
      <c r="K312" s="105"/>
      <c r="L312" s="105"/>
      <c r="M312" s="105"/>
      <c r="N312" s="105"/>
      <c r="O312" s="105"/>
      <c r="P312" s="105"/>
      <c r="Q312" s="105"/>
    </row>
    <row r="313" spans="1:17" ht="15.75">
      <c r="A313" s="131"/>
      <c r="B313" s="132"/>
      <c r="C313" s="133"/>
      <c r="D313" s="132"/>
      <c r="E313" s="132"/>
      <c r="F313" s="133"/>
      <c r="G313" s="133"/>
      <c r="H313" s="133"/>
      <c r="I313" s="105"/>
      <c r="K313" s="105"/>
      <c r="L313" s="105"/>
      <c r="M313" s="105"/>
      <c r="N313" s="105"/>
      <c r="O313" s="105"/>
      <c r="P313" s="105"/>
      <c r="Q313" s="105"/>
    </row>
    <row r="314" spans="1:17" ht="15.75">
      <c r="A314" s="131"/>
      <c r="B314" s="132"/>
      <c r="C314" s="133"/>
      <c r="D314" s="132"/>
      <c r="E314" s="132"/>
      <c r="F314" s="133"/>
      <c r="G314" s="133"/>
      <c r="H314" s="133"/>
      <c r="I314" s="105"/>
      <c r="K314" s="105"/>
      <c r="L314" s="105"/>
      <c r="M314" s="105"/>
      <c r="N314" s="105"/>
      <c r="O314" s="105"/>
      <c r="P314" s="105"/>
      <c r="Q314" s="105"/>
    </row>
    <row r="315" spans="1:17" ht="15.75">
      <c r="A315" s="131"/>
      <c r="B315" s="132"/>
      <c r="C315" s="133"/>
      <c r="D315" s="132"/>
      <c r="E315" s="132"/>
      <c r="F315" s="133"/>
      <c r="G315" s="133"/>
      <c r="H315" s="133"/>
      <c r="I315" s="105"/>
      <c r="K315" s="105"/>
      <c r="L315" s="105"/>
      <c r="M315" s="105"/>
      <c r="N315" s="105"/>
      <c r="O315" s="105"/>
      <c r="P315" s="105"/>
      <c r="Q315" s="105"/>
    </row>
    <row r="316" spans="1:17" ht="15.75">
      <c r="A316" s="131"/>
      <c r="B316" s="132"/>
      <c r="C316" s="133"/>
      <c r="D316" s="132"/>
      <c r="E316" s="132"/>
      <c r="F316" s="133"/>
      <c r="G316" s="133"/>
      <c r="H316" s="133"/>
      <c r="I316" s="105"/>
      <c r="K316" s="105"/>
      <c r="L316" s="105"/>
      <c r="M316" s="105"/>
      <c r="N316" s="105"/>
      <c r="O316" s="105"/>
      <c r="P316" s="105"/>
      <c r="Q316" s="105"/>
    </row>
    <row r="317" spans="1:17" ht="15.75">
      <c r="A317" s="131"/>
      <c r="B317" s="132"/>
      <c r="C317" s="133"/>
      <c r="D317" s="132"/>
      <c r="E317" s="132"/>
      <c r="F317" s="133"/>
      <c r="G317" s="133"/>
      <c r="H317" s="133"/>
      <c r="I317" s="105"/>
      <c r="K317" s="105"/>
      <c r="L317" s="105"/>
      <c r="M317" s="105"/>
      <c r="N317" s="105"/>
      <c r="O317" s="105"/>
      <c r="P317" s="105"/>
      <c r="Q317" s="105"/>
    </row>
    <row r="318" spans="1:17" ht="15.75">
      <c r="A318" s="131"/>
      <c r="B318" s="132"/>
      <c r="C318" s="133"/>
      <c r="D318" s="132"/>
      <c r="E318" s="132"/>
      <c r="F318" s="133"/>
      <c r="G318" s="133"/>
      <c r="H318" s="133"/>
      <c r="I318" s="105"/>
      <c r="K318" s="105"/>
      <c r="L318" s="105"/>
      <c r="M318" s="105"/>
      <c r="N318" s="105"/>
      <c r="O318" s="105"/>
      <c r="P318" s="105"/>
      <c r="Q318" s="105"/>
    </row>
    <row r="319" spans="1:17" ht="15.75">
      <c r="A319" s="131"/>
      <c r="B319" s="132"/>
      <c r="C319" s="133"/>
      <c r="D319" s="132"/>
      <c r="E319" s="132"/>
      <c r="F319" s="133"/>
      <c r="G319" s="133"/>
      <c r="H319" s="133"/>
      <c r="I319" s="105"/>
      <c r="K319" s="105"/>
      <c r="L319" s="105"/>
      <c r="M319" s="105"/>
      <c r="N319" s="105"/>
      <c r="O319" s="105"/>
      <c r="P319" s="105"/>
      <c r="Q319" s="105"/>
    </row>
    <row r="320" spans="1:17" ht="15.75">
      <c r="A320" s="131"/>
      <c r="B320" s="132"/>
      <c r="C320" s="133"/>
      <c r="D320" s="132"/>
      <c r="E320" s="132"/>
      <c r="F320" s="133"/>
      <c r="G320" s="133"/>
      <c r="H320" s="133"/>
      <c r="I320" s="105"/>
      <c r="K320" s="105"/>
      <c r="L320" s="105"/>
      <c r="M320" s="105"/>
      <c r="N320" s="105"/>
      <c r="O320" s="105"/>
      <c r="P320" s="105"/>
      <c r="Q320" s="105"/>
    </row>
    <row r="321" spans="1:17" ht="15.75">
      <c r="A321" s="131"/>
      <c r="B321" s="132"/>
      <c r="C321" s="133"/>
      <c r="D321" s="132"/>
      <c r="E321" s="132"/>
      <c r="F321" s="133"/>
      <c r="G321" s="133"/>
      <c r="H321" s="133"/>
      <c r="I321" s="105"/>
      <c r="K321" s="105"/>
      <c r="L321" s="105"/>
      <c r="M321" s="105"/>
      <c r="N321" s="105"/>
      <c r="O321" s="105"/>
      <c r="P321" s="105"/>
      <c r="Q321" s="105"/>
    </row>
    <row r="322" spans="1:17" ht="15.75">
      <c r="A322" s="131"/>
      <c r="B322" s="132"/>
      <c r="C322" s="133"/>
      <c r="D322" s="132"/>
      <c r="E322" s="132"/>
      <c r="F322" s="133"/>
      <c r="G322" s="133"/>
      <c r="H322" s="133"/>
      <c r="I322" s="105"/>
      <c r="K322" s="105"/>
      <c r="L322" s="105"/>
      <c r="M322" s="105"/>
      <c r="N322" s="105"/>
      <c r="O322" s="105"/>
      <c r="P322" s="105"/>
      <c r="Q322" s="105"/>
    </row>
    <row r="323" spans="1:17" ht="15.75">
      <c r="A323" s="131"/>
      <c r="B323" s="132"/>
      <c r="C323" s="133"/>
      <c r="D323" s="132"/>
      <c r="E323" s="132"/>
      <c r="F323" s="133"/>
      <c r="G323" s="133"/>
      <c r="H323" s="133"/>
      <c r="I323" s="105"/>
      <c r="K323" s="105"/>
      <c r="L323" s="105"/>
      <c r="M323" s="105"/>
      <c r="N323" s="105"/>
      <c r="O323" s="105"/>
      <c r="P323" s="105"/>
      <c r="Q323" s="105"/>
    </row>
    <row r="324" spans="1:17" ht="15.75">
      <c r="A324" s="131"/>
      <c r="B324" s="132"/>
      <c r="C324" s="133"/>
      <c r="D324" s="132"/>
      <c r="E324" s="132"/>
      <c r="F324" s="133"/>
      <c r="G324" s="133"/>
      <c r="H324" s="133"/>
      <c r="I324" s="105"/>
      <c r="K324" s="105"/>
      <c r="L324" s="105"/>
      <c r="M324" s="105"/>
      <c r="N324" s="105"/>
      <c r="O324" s="105"/>
      <c r="P324" s="105"/>
      <c r="Q324" s="105"/>
    </row>
    <row r="325" spans="1:17" ht="15.75">
      <c r="A325" s="131"/>
      <c r="B325" s="132"/>
      <c r="C325" s="133"/>
      <c r="D325" s="132"/>
      <c r="E325" s="132"/>
      <c r="F325" s="133"/>
      <c r="G325" s="133"/>
      <c r="H325" s="133"/>
      <c r="I325" s="105"/>
      <c r="K325" s="105"/>
      <c r="L325" s="105"/>
      <c r="M325" s="105"/>
      <c r="N325" s="105"/>
      <c r="O325" s="105"/>
      <c r="P325" s="105"/>
      <c r="Q325" s="105"/>
    </row>
    <row r="326" spans="1:17" ht="15.75">
      <c r="A326" s="131"/>
      <c r="B326" s="132"/>
      <c r="C326" s="133"/>
      <c r="D326" s="132"/>
      <c r="E326" s="132"/>
      <c r="F326" s="133"/>
      <c r="G326" s="133"/>
      <c r="H326" s="133"/>
      <c r="I326" s="105"/>
      <c r="K326" s="105"/>
      <c r="L326" s="105"/>
      <c r="M326" s="105"/>
      <c r="N326" s="105"/>
      <c r="O326" s="105"/>
      <c r="P326" s="105"/>
      <c r="Q326" s="105"/>
    </row>
    <row r="327" spans="1:17" ht="15.75">
      <c r="A327" s="131"/>
      <c r="B327" s="132"/>
      <c r="C327" s="133"/>
      <c r="D327" s="132"/>
      <c r="E327" s="132"/>
      <c r="F327" s="133"/>
      <c r="G327" s="133"/>
      <c r="H327" s="133"/>
      <c r="I327" s="105"/>
      <c r="K327" s="105"/>
      <c r="L327" s="105"/>
      <c r="M327" s="105"/>
      <c r="N327" s="105"/>
      <c r="O327" s="105"/>
      <c r="P327" s="105"/>
      <c r="Q327" s="105"/>
    </row>
    <row r="328" spans="1:17" ht="15.75">
      <c r="A328" s="131"/>
      <c r="B328" s="132"/>
      <c r="C328" s="133"/>
      <c r="D328" s="132"/>
      <c r="E328" s="132"/>
      <c r="F328" s="133"/>
      <c r="G328" s="133"/>
      <c r="H328" s="133"/>
      <c r="I328" s="105"/>
      <c r="K328" s="105"/>
      <c r="L328" s="105"/>
      <c r="M328" s="105"/>
      <c r="N328" s="105"/>
      <c r="O328" s="105"/>
      <c r="P328" s="105"/>
      <c r="Q328" s="105"/>
    </row>
    <row r="329" spans="1:17" ht="15.75">
      <c r="A329" s="131"/>
      <c r="B329" s="132"/>
      <c r="C329" s="133"/>
      <c r="D329" s="132"/>
      <c r="E329" s="132"/>
      <c r="F329" s="133"/>
      <c r="G329" s="133"/>
      <c r="H329" s="133"/>
      <c r="I329" s="105"/>
      <c r="K329" s="105"/>
      <c r="L329" s="105"/>
      <c r="M329" s="105"/>
      <c r="N329" s="105"/>
      <c r="O329" s="105"/>
      <c r="P329" s="105"/>
      <c r="Q329" s="105"/>
    </row>
    <row r="330" spans="1:17" ht="15.75">
      <c r="A330" s="131"/>
      <c r="B330" s="132"/>
      <c r="C330" s="133"/>
      <c r="D330" s="132"/>
      <c r="E330" s="132"/>
      <c r="F330" s="133"/>
      <c r="G330" s="133"/>
      <c r="H330" s="133"/>
      <c r="I330" s="105"/>
      <c r="K330" s="105"/>
      <c r="L330" s="105"/>
      <c r="M330" s="105"/>
      <c r="N330" s="105"/>
      <c r="O330" s="105"/>
      <c r="P330" s="105"/>
      <c r="Q330" s="105"/>
    </row>
    <row r="331" spans="1:17" ht="15.75">
      <c r="A331" s="131"/>
      <c r="B331" s="132"/>
      <c r="C331" s="133"/>
      <c r="D331" s="132"/>
      <c r="E331" s="132"/>
      <c r="F331" s="133"/>
      <c r="G331" s="133"/>
      <c r="H331" s="133"/>
      <c r="I331" s="105"/>
      <c r="K331" s="105"/>
      <c r="L331" s="105"/>
      <c r="M331" s="105"/>
      <c r="N331" s="105"/>
      <c r="O331" s="105"/>
      <c r="P331" s="105"/>
      <c r="Q331" s="105"/>
    </row>
    <row r="332" spans="1:17" ht="15.75">
      <c r="A332" s="131"/>
      <c r="B332" s="132"/>
      <c r="C332" s="133"/>
      <c r="D332" s="132"/>
      <c r="E332" s="132"/>
      <c r="F332" s="133"/>
      <c r="G332" s="133"/>
      <c r="H332" s="133"/>
      <c r="I332" s="105"/>
      <c r="K332" s="105"/>
      <c r="L332" s="105"/>
      <c r="M332" s="105"/>
      <c r="N332" s="105"/>
      <c r="O332" s="105"/>
      <c r="P332" s="105"/>
      <c r="Q332" s="105"/>
    </row>
    <row r="333" spans="1:17" ht="15.75">
      <c r="A333" s="131"/>
      <c r="B333" s="132"/>
      <c r="C333" s="133"/>
      <c r="D333" s="132"/>
      <c r="E333" s="132"/>
      <c r="F333" s="133"/>
      <c r="G333" s="133"/>
      <c r="H333" s="133"/>
      <c r="I333" s="105"/>
      <c r="K333" s="105"/>
      <c r="L333" s="105"/>
      <c r="M333" s="105"/>
      <c r="N333" s="105"/>
      <c r="O333" s="105"/>
      <c r="P333" s="105"/>
      <c r="Q333" s="105"/>
    </row>
    <row r="334" spans="1:17" ht="15.75">
      <c r="A334" s="131"/>
      <c r="B334" s="132"/>
      <c r="C334" s="133"/>
      <c r="D334" s="132"/>
      <c r="E334" s="132"/>
      <c r="F334" s="133"/>
      <c r="G334" s="133"/>
      <c r="H334" s="133"/>
      <c r="I334" s="105"/>
      <c r="K334" s="105"/>
      <c r="L334" s="105"/>
      <c r="M334" s="105"/>
      <c r="N334" s="105"/>
      <c r="O334" s="105"/>
      <c r="P334" s="105"/>
      <c r="Q334" s="105"/>
    </row>
    <row r="335" spans="1:17" ht="15.75">
      <c r="A335" s="131"/>
      <c r="B335" s="132"/>
      <c r="C335" s="133"/>
      <c r="D335" s="132"/>
      <c r="E335" s="132"/>
      <c r="F335" s="133"/>
      <c r="G335" s="133"/>
      <c r="H335" s="133"/>
      <c r="I335" s="105"/>
      <c r="K335" s="105"/>
      <c r="L335" s="105"/>
      <c r="M335" s="105"/>
      <c r="N335" s="105"/>
      <c r="O335" s="105"/>
      <c r="P335" s="105"/>
      <c r="Q335" s="105"/>
    </row>
    <row r="336" spans="1:17" ht="15.75">
      <c r="A336" s="131"/>
      <c r="B336" s="132"/>
      <c r="C336" s="133"/>
      <c r="D336" s="132"/>
      <c r="E336" s="132"/>
      <c r="F336" s="133"/>
      <c r="G336" s="133"/>
      <c r="H336" s="133"/>
      <c r="I336" s="105"/>
      <c r="K336" s="105"/>
      <c r="L336" s="105"/>
      <c r="M336" s="105"/>
      <c r="N336" s="105"/>
      <c r="O336" s="105"/>
      <c r="P336" s="105"/>
      <c r="Q336" s="105"/>
    </row>
    <row r="337" spans="1:17" ht="15.75">
      <c r="A337" s="131"/>
      <c r="B337" s="132"/>
      <c r="C337" s="133"/>
      <c r="D337" s="132"/>
      <c r="E337" s="132"/>
      <c r="F337" s="133"/>
      <c r="G337" s="133"/>
      <c r="H337" s="133"/>
      <c r="I337" s="105"/>
      <c r="K337" s="105"/>
      <c r="L337" s="105"/>
      <c r="M337" s="105"/>
      <c r="N337" s="105"/>
      <c r="O337" s="105"/>
      <c r="P337" s="105"/>
      <c r="Q337" s="105"/>
    </row>
    <row r="338" spans="1:17" ht="15.75">
      <c r="A338" s="131"/>
      <c r="B338" s="132"/>
      <c r="C338" s="133"/>
      <c r="D338" s="132"/>
      <c r="E338" s="132"/>
      <c r="F338" s="133"/>
      <c r="G338" s="133"/>
      <c r="H338" s="133"/>
      <c r="I338" s="105"/>
      <c r="K338" s="105"/>
      <c r="L338" s="105"/>
      <c r="M338" s="105"/>
      <c r="N338" s="105"/>
      <c r="O338" s="105"/>
      <c r="P338" s="105"/>
      <c r="Q338" s="105"/>
    </row>
    <row r="339" spans="1:17" ht="15.75">
      <c r="A339" s="131"/>
      <c r="B339" s="132"/>
      <c r="C339" s="133"/>
      <c r="D339" s="132"/>
      <c r="E339" s="132"/>
      <c r="F339" s="133"/>
      <c r="G339" s="133"/>
      <c r="H339" s="133"/>
      <c r="I339" s="105"/>
      <c r="K339" s="105"/>
      <c r="L339" s="105"/>
      <c r="M339" s="105"/>
      <c r="N339" s="105"/>
      <c r="O339" s="105"/>
      <c r="P339" s="105"/>
      <c r="Q339" s="105"/>
    </row>
    <row r="340" spans="1:17" ht="15.75">
      <c r="A340" s="131"/>
      <c r="B340" s="132"/>
      <c r="C340" s="133"/>
      <c r="D340" s="132"/>
      <c r="E340" s="132"/>
      <c r="F340" s="133"/>
      <c r="G340" s="133"/>
      <c r="H340" s="133"/>
      <c r="I340" s="105"/>
      <c r="K340" s="105"/>
      <c r="L340" s="105"/>
      <c r="M340" s="105"/>
      <c r="N340" s="105"/>
      <c r="O340" s="105"/>
      <c r="P340" s="105"/>
      <c r="Q340" s="105"/>
    </row>
    <row r="341" spans="1:17" ht="15.75">
      <c r="A341" s="131"/>
      <c r="B341" s="132"/>
      <c r="C341" s="133"/>
      <c r="D341" s="132"/>
      <c r="E341" s="132"/>
      <c r="F341" s="133"/>
      <c r="G341" s="133"/>
      <c r="H341" s="133"/>
      <c r="I341" s="105"/>
      <c r="K341" s="105"/>
      <c r="L341" s="105"/>
      <c r="M341" s="105"/>
      <c r="N341" s="105"/>
      <c r="O341" s="105"/>
      <c r="P341" s="105"/>
      <c r="Q341" s="105"/>
    </row>
    <row r="342" spans="1:17" ht="15.75">
      <c r="A342" s="131"/>
      <c r="B342" s="132"/>
      <c r="C342" s="133"/>
      <c r="D342" s="132"/>
      <c r="E342" s="132"/>
      <c r="F342" s="133"/>
      <c r="G342" s="133"/>
      <c r="H342" s="133"/>
      <c r="I342" s="105"/>
      <c r="K342" s="105"/>
      <c r="L342" s="105"/>
      <c r="M342" s="105"/>
      <c r="N342" s="105"/>
      <c r="O342" s="105"/>
      <c r="P342" s="105"/>
      <c r="Q342" s="105"/>
    </row>
    <row r="343" spans="1:17" ht="15.75">
      <c r="A343" s="131"/>
      <c r="B343" s="132"/>
      <c r="C343" s="133"/>
      <c r="D343" s="132"/>
      <c r="E343" s="132"/>
      <c r="F343" s="133"/>
      <c r="G343" s="133"/>
      <c r="H343" s="133"/>
      <c r="I343" s="105"/>
      <c r="K343" s="105"/>
      <c r="L343" s="105"/>
      <c r="M343" s="105"/>
      <c r="N343" s="105"/>
      <c r="O343" s="105"/>
      <c r="P343" s="105"/>
      <c r="Q343" s="105"/>
    </row>
    <row r="344" spans="1:17" ht="15.75">
      <c r="A344" s="131"/>
      <c r="B344" s="132"/>
      <c r="C344" s="133"/>
      <c r="D344" s="132"/>
      <c r="E344" s="132"/>
      <c r="F344" s="133"/>
      <c r="G344" s="133"/>
      <c r="H344" s="133"/>
      <c r="I344" s="105"/>
      <c r="K344" s="105"/>
      <c r="L344" s="105"/>
      <c r="M344" s="105"/>
      <c r="N344" s="105"/>
      <c r="O344" s="105"/>
      <c r="P344" s="105"/>
      <c r="Q344" s="105"/>
    </row>
    <row r="345" spans="1:17" ht="15.75">
      <c r="A345" s="131"/>
      <c r="B345" s="132"/>
      <c r="C345" s="133"/>
      <c r="D345" s="132"/>
      <c r="E345" s="132"/>
      <c r="F345" s="133"/>
      <c r="G345" s="133"/>
      <c r="H345" s="133"/>
      <c r="I345" s="105"/>
      <c r="K345" s="105"/>
      <c r="L345" s="105"/>
      <c r="M345" s="105"/>
      <c r="N345" s="105"/>
      <c r="O345" s="105"/>
      <c r="P345" s="105"/>
      <c r="Q345" s="105"/>
    </row>
    <row r="346" spans="1:17" ht="15.75">
      <c r="A346" s="131"/>
      <c r="B346" s="132"/>
      <c r="C346" s="133"/>
      <c r="D346" s="132"/>
      <c r="E346" s="132"/>
      <c r="F346" s="133"/>
      <c r="G346" s="133"/>
      <c r="H346" s="133"/>
      <c r="I346" s="105"/>
      <c r="K346" s="105"/>
      <c r="L346" s="105"/>
      <c r="M346" s="105"/>
      <c r="N346" s="105"/>
      <c r="O346" s="105"/>
      <c r="P346" s="105"/>
      <c r="Q346" s="105"/>
    </row>
    <row r="347" spans="1:17" ht="15.75">
      <c r="A347" s="131"/>
      <c r="B347" s="132"/>
      <c r="C347" s="133"/>
      <c r="D347" s="132"/>
      <c r="E347" s="132"/>
      <c r="F347" s="133"/>
      <c r="G347" s="133"/>
      <c r="H347" s="133"/>
      <c r="I347" s="105"/>
      <c r="K347" s="105"/>
      <c r="L347" s="105"/>
      <c r="M347" s="105"/>
      <c r="N347" s="105"/>
      <c r="O347" s="105"/>
      <c r="P347" s="105"/>
      <c r="Q347" s="105"/>
    </row>
    <row r="348" spans="1:17" ht="15.75">
      <c r="A348" s="131"/>
      <c r="B348" s="132"/>
      <c r="C348" s="133"/>
      <c r="D348" s="132"/>
      <c r="E348" s="132"/>
      <c r="F348" s="133"/>
      <c r="G348" s="133"/>
      <c r="H348" s="133"/>
      <c r="I348" s="105"/>
      <c r="K348" s="105"/>
      <c r="L348" s="105"/>
      <c r="M348" s="105"/>
      <c r="N348" s="105"/>
      <c r="O348" s="105"/>
      <c r="P348" s="105"/>
      <c r="Q348" s="105"/>
    </row>
    <row r="349" spans="1:17" ht="15.75">
      <c r="A349" s="131"/>
      <c r="B349" s="132"/>
      <c r="C349" s="133"/>
      <c r="D349" s="132"/>
      <c r="E349" s="132"/>
      <c r="F349" s="133"/>
      <c r="G349" s="133"/>
      <c r="H349" s="133"/>
      <c r="I349" s="105"/>
      <c r="K349" s="105"/>
      <c r="L349" s="105"/>
      <c r="M349" s="105"/>
      <c r="N349" s="105"/>
      <c r="O349" s="105"/>
      <c r="P349" s="105"/>
      <c r="Q349" s="105"/>
    </row>
    <row r="350" spans="1:17" ht="15.75">
      <c r="A350" s="131"/>
      <c r="B350" s="132"/>
      <c r="C350" s="133"/>
      <c r="D350" s="132"/>
      <c r="E350" s="132"/>
      <c r="F350" s="133"/>
      <c r="G350" s="133"/>
      <c r="H350" s="133"/>
      <c r="I350" s="105"/>
      <c r="K350" s="105"/>
      <c r="L350" s="105"/>
      <c r="M350" s="105"/>
      <c r="N350" s="105"/>
      <c r="O350" s="105"/>
      <c r="P350" s="105"/>
      <c r="Q350" s="105"/>
    </row>
    <row r="351" spans="1:17" ht="15.75">
      <c r="A351" s="131"/>
      <c r="B351" s="132"/>
      <c r="C351" s="133"/>
      <c r="D351" s="132"/>
      <c r="E351" s="132"/>
      <c r="F351" s="133"/>
      <c r="G351" s="133"/>
      <c r="H351" s="133"/>
      <c r="I351" s="105"/>
      <c r="K351" s="105"/>
      <c r="L351" s="105"/>
      <c r="M351" s="105"/>
      <c r="N351" s="105"/>
      <c r="O351" s="105"/>
      <c r="P351" s="105"/>
      <c r="Q351" s="105"/>
    </row>
    <row r="352" spans="1:17" ht="15.75">
      <c r="A352" s="131"/>
      <c r="B352" s="132"/>
      <c r="C352" s="133"/>
      <c r="D352" s="132"/>
      <c r="E352" s="132"/>
      <c r="F352" s="133"/>
      <c r="G352" s="133"/>
      <c r="H352" s="133"/>
      <c r="I352" s="105"/>
      <c r="K352" s="105"/>
      <c r="L352" s="105"/>
      <c r="M352" s="105"/>
      <c r="N352" s="105"/>
      <c r="O352" s="105"/>
      <c r="P352" s="105"/>
      <c r="Q352" s="105"/>
    </row>
    <row r="353" spans="1:17" ht="15.75">
      <c r="A353" s="131"/>
      <c r="B353" s="132"/>
      <c r="C353" s="133"/>
      <c r="D353" s="132"/>
      <c r="E353" s="132"/>
      <c r="F353" s="133"/>
      <c r="G353" s="133"/>
      <c r="H353" s="133"/>
      <c r="I353" s="105"/>
      <c r="K353" s="105"/>
      <c r="L353" s="105"/>
      <c r="M353" s="105"/>
      <c r="N353" s="105"/>
      <c r="O353" s="105"/>
      <c r="P353" s="105"/>
      <c r="Q353" s="105"/>
    </row>
    <row r="354" spans="1:17" ht="15.75">
      <c r="A354" s="131"/>
      <c r="B354" s="132"/>
      <c r="C354" s="133"/>
      <c r="D354" s="132"/>
      <c r="E354" s="132"/>
      <c r="F354" s="133"/>
      <c r="G354" s="133"/>
      <c r="H354" s="133"/>
      <c r="I354" s="105"/>
      <c r="K354" s="105"/>
      <c r="L354" s="105"/>
      <c r="M354" s="105"/>
      <c r="N354" s="105"/>
      <c r="O354" s="105"/>
      <c r="P354" s="105"/>
      <c r="Q354" s="105"/>
    </row>
    <row r="355" spans="1:17" ht="15.75">
      <c r="A355" s="131"/>
      <c r="B355" s="132"/>
      <c r="C355" s="133"/>
      <c r="D355" s="132"/>
      <c r="E355" s="132"/>
      <c r="F355" s="133"/>
      <c r="G355" s="133"/>
      <c r="H355" s="133"/>
      <c r="I355" s="105"/>
      <c r="K355" s="105"/>
      <c r="L355" s="105"/>
      <c r="M355" s="105"/>
      <c r="N355" s="105"/>
      <c r="O355" s="105"/>
      <c r="P355" s="105"/>
      <c r="Q355" s="105"/>
    </row>
    <row r="356" spans="1:17" ht="15.75">
      <c r="A356" s="131"/>
      <c r="B356" s="132"/>
      <c r="C356" s="133"/>
      <c r="D356" s="132"/>
      <c r="E356" s="132"/>
      <c r="F356" s="133"/>
      <c r="G356" s="133"/>
      <c r="H356" s="133"/>
      <c r="I356" s="105"/>
      <c r="K356" s="105"/>
      <c r="L356" s="105"/>
      <c r="M356" s="105"/>
      <c r="N356" s="105"/>
      <c r="O356" s="105"/>
      <c r="P356" s="105"/>
      <c r="Q356" s="105"/>
    </row>
    <row r="357" spans="1:17" ht="15.75">
      <c r="A357" s="131"/>
      <c r="B357" s="132"/>
      <c r="C357" s="133"/>
      <c r="D357" s="132"/>
      <c r="E357" s="132"/>
      <c r="F357" s="133"/>
      <c r="G357" s="133"/>
      <c r="H357" s="133"/>
      <c r="I357" s="105"/>
      <c r="K357" s="105"/>
      <c r="L357" s="105"/>
      <c r="M357" s="105"/>
      <c r="N357" s="105"/>
      <c r="O357" s="105"/>
      <c r="P357" s="105"/>
      <c r="Q357" s="105"/>
    </row>
    <row r="358" spans="1:17" ht="15.75">
      <c r="A358" s="131"/>
      <c r="B358" s="132"/>
      <c r="C358" s="133"/>
      <c r="D358" s="132"/>
      <c r="E358" s="132"/>
      <c r="F358" s="133"/>
      <c r="G358" s="133"/>
      <c r="H358" s="133"/>
      <c r="I358" s="105"/>
      <c r="K358" s="105"/>
      <c r="L358" s="105"/>
      <c r="M358" s="105"/>
      <c r="N358" s="105"/>
      <c r="O358" s="105"/>
      <c r="P358" s="105"/>
      <c r="Q358" s="105"/>
    </row>
    <row r="359" spans="1:17" ht="15.75">
      <c r="A359" s="131"/>
      <c r="B359" s="132"/>
      <c r="C359" s="133"/>
      <c r="D359" s="132"/>
      <c r="E359" s="132"/>
      <c r="F359" s="133"/>
      <c r="G359" s="133"/>
      <c r="H359" s="133"/>
      <c r="I359" s="105"/>
      <c r="K359" s="105"/>
      <c r="L359" s="105"/>
      <c r="M359" s="105"/>
      <c r="N359" s="105"/>
      <c r="O359" s="105"/>
      <c r="P359" s="105"/>
      <c r="Q359" s="105"/>
    </row>
    <row r="360" spans="1:17" ht="15.75">
      <c r="A360" s="131"/>
      <c r="B360" s="132"/>
      <c r="C360" s="133"/>
      <c r="D360" s="132"/>
      <c r="E360" s="132"/>
      <c r="F360" s="133"/>
      <c r="G360" s="133"/>
      <c r="H360" s="133"/>
      <c r="I360" s="105"/>
      <c r="K360" s="105"/>
      <c r="L360" s="105"/>
      <c r="M360" s="105"/>
      <c r="N360" s="105"/>
      <c r="O360" s="105"/>
      <c r="P360" s="105"/>
      <c r="Q360" s="105"/>
    </row>
    <row r="361" spans="1:17" ht="15.75">
      <c r="A361" s="131"/>
      <c r="B361" s="132"/>
      <c r="C361" s="133"/>
      <c r="D361" s="132"/>
      <c r="E361" s="132"/>
      <c r="F361" s="133"/>
      <c r="G361" s="133"/>
      <c r="H361" s="133"/>
      <c r="I361" s="105"/>
      <c r="K361" s="105"/>
      <c r="L361" s="105"/>
      <c r="M361" s="105"/>
      <c r="N361" s="105"/>
      <c r="O361" s="105"/>
      <c r="P361" s="105"/>
      <c r="Q361" s="105"/>
    </row>
    <row r="362" spans="1:17" ht="15.75">
      <c r="A362" s="131"/>
      <c r="B362" s="132"/>
      <c r="C362" s="133"/>
      <c r="D362" s="132"/>
      <c r="E362" s="132"/>
      <c r="F362" s="133"/>
      <c r="G362" s="133"/>
      <c r="H362" s="133"/>
      <c r="I362" s="105"/>
      <c r="K362" s="105"/>
      <c r="L362" s="105"/>
      <c r="M362" s="105"/>
      <c r="N362" s="105"/>
      <c r="O362" s="105"/>
      <c r="P362" s="105"/>
      <c r="Q362" s="105"/>
    </row>
    <row r="363" spans="1:17" ht="15.75">
      <c r="A363" s="131"/>
      <c r="B363" s="132"/>
      <c r="C363" s="133"/>
      <c r="D363" s="132"/>
      <c r="E363" s="132"/>
      <c r="F363" s="133"/>
      <c r="G363" s="133"/>
      <c r="H363" s="133"/>
      <c r="I363" s="105"/>
      <c r="K363" s="105"/>
      <c r="L363" s="105"/>
      <c r="M363" s="105"/>
      <c r="N363" s="105"/>
      <c r="O363" s="105"/>
      <c r="P363" s="105"/>
      <c r="Q363" s="105"/>
    </row>
    <row r="364" spans="1:17" ht="15.75">
      <c r="A364" s="131"/>
      <c r="B364" s="132"/>
      <c r="C364" s="133"/>
      <c r="D364" s="132"/>
      <c r="E364" s="132"/>
      <c r="F364" s="133"/>
      <c r="G364" s="133"/>
      <c r="H364" s="133"/>
      <c r="I364" s="105"/>
      <c r="K364" s="105"/>
      <c r="L364" s="105"/>
      <c r="M364" s="105"/>
      <c r="N364" s="105"/>
      <c r="O364" s="105"/>
      <c r="P364" s="105"/>
      <c r="Q364" s="105"/>
    </row>
    <row r="365" spans="1:17" ht="15.75">
      <c r="A365" s="131"/>
      <c r="B365" s="132"/>
      <c r="C365" s="133"/>
      <c r="D365" s="132"/>
      <c r="E365" s="132"/>
      <c r="F365" s="133"/>
      <c r="G365" s="133"/>
      <c r="H365" s="133"/>
      <c r="I365" s="105"/>
      <c r="K365" s="105"/>
      <c r="L365" s="105"/>
      <c r="M365" s="105"/>
      <c r="N365" s="105"/>
      <c r="O365" s="105"/>
      <c r="P365" s="105"/>
      <c r="Q365" s="105"/>
    </row>
    <row r="366" spans="1:17" ht="15.75">
      <c r="A366" s="131"/>
      <c r="B366" s="132"/>
      <c r="C366" s="133"/>
      <c r="D366" s="132"/>
      <c r="E366" s="132"/>
      <c r="F366" s="133"/>
      <c r="G366" s="133"/>
      <c r="H366" s="133"/>
      <c r="I366" s="105"/>
      <c r="K366" s="105"/>
      <c r="L366" s="105"/>
      <c r="M366" s="105"/>
      <c r="N366" s="105"/>
      <c r="O366" s="105"/>
      <c r="P366" s="105"/>
      <c r="Q366" s="105"/>
    </row>
    <row r="367" spans="1:17" ht="15.75">
      <c r="A367" s="131"/>
      <c r="B367" s="132"/>
      <c r="C367" s="133"/>
      <c r="D367" s="132"/>
      <c r="E367" s="132"/>
      <c r="F367" s="133"/>
      <c r="G367" s="133"/>
      <c r="H367" s="133"/>
      <c r="I367" s="105"/>
      <c r="K367" s="105"/>
      <c r="L367" s="105"/>
      <c r="M367" s="105"/>
      <c r="N367" s="105"/>
      <c r="O367" s="105"/>
      <c r="P367" s="105"/>
      <c r="Q367" s="105"/>
    </row>
    <row r="368" spans="1:17" ht="15.75">
      <c r="A368" s="131"/>
      <c r="B368" s="132"/>
      <c r="C368" s="133"/>
      <c r="D368" s="132"/>
      <c r="E368" s="132"/>
      <c r="F368" s="133"/>
      <c r="G368" s="133"/>
      <c r="H368" s="133"/>
      <c r="I368" s="105"/>
      <c r="K368" s="105"/>
      <c r="L368" s="105"/>
      <c r="M368" s="105"/>
      <c r="N368" s="105"/>
      <c r="O368" s="105"/>
      <c r="P368" s="105"/>
      <c r="Q368" s="105"/>
    </row>
    <row r="369" spans="1:17" ht="15.75">
      <c r="A369" s="131"/>
      <c r="B369" s="132"/>
      <c r="C369" s="133"/>
      <c r="D369" s="132"/>
      <c r="E369" s="132"/>
      <c r="F369" s="133"/>
      <c r="G369" s="133"/>
      <c r="H369" s="133"/>
      <c r="I369" s="105"/>
      <c r="K369" s="105"/>
      <c r="L369" s="105"/>
      <c r="M369" s="105"/>
      <c r="N369" s="105"/>
      <c r="O369" s="105"/>
      <c r="P369" s="105"/>
      <c r="Q369" s="105"/>
    </row>
    <row r="370" spans="1:17" ht="15.75">
      <c r="A370" s="131"/>
      <c r="B370" s="132"/>
      <c r="C370" s="133"/>
      <c r="D370" s="132"/>
      <c r="E370" s="132"/>
      <c r="F370" s="133"/>
      <c r="G370" s="133"/>
      <c r="H370" s="133"/>
      <c r="I370" s="105"/>
      <c r="K370" s="105"/>
      <c r="L370" s="105"/>
      <c r="M370" s="105"/>
      <c r="N370" s="105"/>
      <c r="O370" s="105"/>
      <c r="P370" s="105"/>
      <c r="Q370" s="105"/>
    </row>
    <row r="371" spans="1:17" ht="15.75">
      <c r="A371" s="131"/>
      <c r="B371" s="132"/>
      <c r="C371" s="133"/>
      <c r="D371" s="132"/>
      <c r="E371" s="132"/>
      <c r="F371" s="133"/>
      <c r="G371" s="133"/>
      <c r="H371" s="133"/>
      <c r="I371" s="105"/>
      <c r="K371" s="105"/>
      <c r="L371" s="105"/>
      <c r="M371" s="105"/>
      <c r="N371" s="105"/>
      <c r="O371" s="105"/>
      <c r="P371" s="105"/>
      <c r="Q371" s="105"/>
    </row>
    <row r="372" spans="1:17" ht="15.75">
      <c r="A372" s="131"/>
      <c r="B372" s="132"/>
      <c r="C372" s="133"/>
      <c r="D372" s="132"/>
      <c r="E372" s="132"/>
      <c r="F372" s="133"/>
      <c r="G372" s="133"/>
      <c r="H372" s="133"/>
      <c r="I372" s="105"/>
      <c r="K372" s="105"/>
      <c r="L372" s="105"/>
      <c r="M372" s="105"/>
      <c r="N372" s="105"/>
      <c r="O372" s="105"/>
      <c r="P372" s="105"/>
      <c r="Q372" s="105"/>
    </row>
    <row r="373" spans="1:17" ht="15.75">
      <c r="A373" s="131"/>
      <c r="B373" s="132"/>
      <c r="C373" s="133"/>
      <c r="D373" s="132"/>
      <c r="E373" s="132"/>
      <c r="F373" s="133"/>
      <c r="G373" s="133"/>
      <c r="H373" s="133"/>
      <c r="I373" s="105"/>
      <c r="K373" s="105"/>
      <c r="L373" s="105"/>
      <c r="M373" s="105"/>
      <c r="N373" s="105"/>
      <c r="O373" s="105"/>
      <c r="P373" s="105"/>
      <c r="Q373" s="105"/>
    </row>
    <row r="374" spans="1:17" ht="15.75">
      <c r="A374" s="131"/>
      <c r="B374" s="132"/>
      <c r="C374" s="133"/>
      <c r="D374" s="132"/>
      <c r="E374" s="132"/>
      <c r="F374" s="133"/>
      <c r="G374" s="133"/>
      <c r="H374" s="133"/>
      <c r="I374" s="105"/>
      <c r="K374" s="105"/>
      <c r="L374" s="105"/>
      <c r="M374" s="105"/>
      <c r="N374" s="105"/>
      <c r="O374" s="105"/>
      <c r="P374" s="105"/>
      <c r="Q374" s="105"/>
    </row>
    <row r="375" spans="1:17" ht="15.75">
      <c r="A375" s="131"/>
      <c r="B375" s="132"/>
      <c r="C375" s="133"/>
      <c r="D375" s="132"/>
      <c r="E375" s="132"/>
      <c r="F375" s="133"/>
      <c r="G375" s="133"/>
      <c r="H375" s="133"/>
      <c r="I375" s="105"/>
      <c r="K375" s="105"/>
      <c r="L375" s="105"/>
      <c r="M375" s="105"/>
      <c r="N375" s="105"/>
      <c r="O375" s="105"/>
      <c r="P375" s="105"/>
      <c r="Q375" s="105"/>
    </row>
    <row r="376" spans="1:17" ht="15.75">
      <c r="A376" s="131"/>
      <c r="B376" s="132"/>
      <c r="C376" s="133"/>
      <c r="D376" s="132"/>
      <c r="E376" s="132"/>
      <c r="F376" s="133"/>
      <c r="G376" s="133"/>
      <c r="H376" s="133"/>
      <c r="I376" s="105"/>
      <c r="K376" s="105"/>
      <c r="L376" s="105"/>
      <c r="M376" s="105"/>
      <c r="N376" s="105"/>
      <c r="O376" s="105"/>
      <c r="P376" s="105"/>
      <c r="Q376" s="105"/>
    </row>
    <row r="377" spans="1:17" ht="15.75">
      <c r="A377" s="131"/>
      <c r="B377" s="132"/>
      <c r="C377" s="133"/>
      <c r="D377" s="132"/>
      <c r="E377" s="132"/>
      <c r="F377" s="133"/>
      <c r="G377" s="133"/>
      <c r="H377" s="133"/>
      <c r="I377" s="105"/>
      <c r="K377" s="105"/>
      <c r="L377" s="105"/>
      <c r="M377" s="105"/>
      <c r="N377" s="105"/>
      <c r="O377" s="105"/>
      <c r="P377" s="105"/>
      <c r="Q377" s="105"/>
    </row>
    <row r="378" spans="1:17" ht="15.75">
      <c r="A378" s="131"/>
      <c r="B378" s="132"/>
      <c r="C378" s="133"/>
      <c r="D378" s="132"/>
      <c r="E378" s="132"/>
      <c r="F378" s="133"/>
      <c r="G378" s="133"/>
      <c r="H378" s="133"/>
      <c r="I378" s="105"/>
      <c r="K378" s="105"/>
      <c r="L378" s="105"/>
      <c r="M378" s="105"/>
      <c r="N378" s="105"/>
      <c r="O378" s="105"/>
      <c r="P378" s="105"/>
      <c r="Q378" s="105"/>
    </row>
    <row r="379" spans="1:17" ht="15.75">
      <c r="A379" s="131"/>
      <c r="B379" s="132"/>
      <c r="C379" s="133"/>
      <c r="D379" s="132"/>
      <c r="E379" s="132"/>
      <c r="F379" s="133"/>
      <c r="G379" s="133"/>
      <c r="H379" s="133"/>
      <c r="I379" s="105"/>
      <c r="K379" s="105"/>
      <c r="L379" s="105"/>
      <c r="M379" s="105"/>
      <c r="N379" s="105"/>
      <c r="O379" s="105"/>
      <c r="P379" s="105"/>
      <c r="Q379" s="105"/>
    </row>
    <row r="380" spans="1:17" ht="15.75">
      <c r="A380" s="131"/>
      <c r="B380" s="132"/>
      <c r="C380" s="133"/>
      <c r="D380" s="132"/>
      <c r="E380" s="132"/>
      <c r="F380" s="133"/>
      <c r="G380" s="133"/>
      <c r="H380" s="133"/>
      <c r="I380" s="105"/>
      <c r="K380" s="105"/>
      <c r="L380" s="105"/>
      <c r="M380" s="105"/>
      <c r="N380" s="105"/>
      <c r="O380" s="105"/>
      <c r="P380" s="105"/>
      <c r="Q380" s="105"/>
    </row>
    <row r="381" spans="1:17" ht="15.75">
      <c r="A381" s="131"/>
      <c r="B381" s="132"/>
      <c r="C381" s="133"/>
      <c r="D381" s="132"/>
      <c r="E381" s="132"/>
      <c r="F381" s="133"/>
      <c r="G381" s="133"/>
      <c r="H381" s="133"/>
      <c r="I381" s="105"/>
      <c r="K381" s="105"/>
      <c r="L381" s="105"/>
      <c r="M381" s="105"/>
      <c r="N381" s="105"/>
      <c r="O381" s="105"/>
      <c r="P381" s="105"/>
      <c r="Q381" s="105"/>
    </row>
    <row r="382" spans="1:17" ht="15.75">
      <c r="A382" s="131"/>
      <c r="B382" s="132"/>
      <c r="C382" s="133"/>
      <c r="D382" s="132"/>
      <c r="E382" s="132"/>
      <c r="F382" s="133"/>
      <c r="G382" s="133"/>
      <c r="H382" s="133"/>
      <c r="I382" s="105"/>
      <c r="K382" s="105"/>
      <c r="L382" s="105"/>
      <c r="M382" s="105"/>
      <c r="N382" s="105"/>
      <c r="O382" s="105"/>
      <c r="P382" s="105"/>
      <c r="Q382" s="105"/>
    </row>
    <row r="383" spans="1:17" ht="15.75">
      <c r="A383" s="131"/>
      <c r="B383" s="132"/>
      <c r="C383" s="133"/>
      <c r="D383" s="132"/>
      <c r="E383" s="132"/>
      <c r="F383" s="133"/>
      <c r="G383" s="133"/>
      <c r="H383" s="133"/>
      <c r="I383" s="105"/>
      <c r="K383" s="105"/>
      <c r="L383" s="105"/>
      <c r="M383" s="105"/>
      <c r="N383" s="105"/>
      <c r="O383" s="105"/>
      <c r="P383" s="105"/>
      <c r="Q383" s="105"/>
    </row>
    <row r="384" spans="1:17" ht="15.75">
      <c r="A384" s="131"/>
      <c r="B384" s="132"/>
      <c r="C384" s="133"/>
      <c r="D384" s="132"/>
      <c r="E384" s="132"/>
      <c r="F384" s="133"/>
      <c r="G384" s="133"/>
      <c r="H384" s="133"/>
      <c r="I384" s="105"/>
      <c r="K384" s="105"/>
      <c r="L384" s="105"/>
      <c r="M384" s="105"/>
      <c r="N384" s="105"/>
      <c r="O384" s="105"/>
      <c r="P384" s="105"/>
      <c r="Q384" s="105"/>
    </row>
    <row r="385" spans="1:17" ht="15.75">
      <c r="A385" s="131"/>
      <c r="B385" s="132"/>
      <c r="C385" s="133"/>
      <c r="D385" s="132"/>
      <c r="E385" s="132"/>
      <c r="F385" s="133"/>
      <c r="G385" s="133"/>
      <c r="H385" s="133"/>
      <c r="I385" s="105"/>
      <c r="K385" s="105"/>
      <c r="L385" s="105"/>
      <c r="M385" s="105"/>
      <c r="N385" s="105"/>
      <c r="O385" s="105"/>
      <c r="P385" s="105"/>
      <c r="Q385" s="105"/>
    </row>
    <row r="386" spans="1:17" ht="15.75">
      <c r="A386" s="131"/>
      <c r="B386" s="132"/>
      <c r="C386" s="133"/>
      <c r="D386" s="132"/>
      <c r="E386" s="132"/>
      <c r="F386" s="133"/>
      <c r="G386" s="133"/>
      <c r="H386" s="133"/>
      <c r="I386" s="105"/>
      <c r="K386" s="105"/>
      <c r="L386" s="105"/>
      <c r="M386" s="105"/>
      <c r="N386" s="105"/>
      <c r="O386" s="105"/>
      <c r="P386" s="105"/>
      <c r="Q386" s="105"/>
    </row>
    <row r="387" spans="1:17" ht="15.75">
      <c r="A387" s="131"/>
      <c r="B387" s="132"/>
      <c r="C387" s="133"/>
      <c r="D387" s="132"/>
      <c r="E387" s="132"/>
      <c r="F387" s="133"/>
      <c r="G387" s="133"/>
      <c r="H387" s="133"/>
      <c r="I387" s="105"/>
      <c r="K387" s="105"/>
      <c r="L387" s="105"/>
      <c r="M387" s="105"/>
      <c r="N387" s="105"/>
      <c r="O387" s="105"/>
      <c r="P387" s="105"/>
      <c r="Q387" s="105"/>
    </row>
    <row r="388" spans="1:17" ht="15.75">
      <c r="A388" s="131"/>
      <c r="B388" s="132"/>
      <c r="C388" s="133"/>
      <c r="D388" s="132"/>
      <c r="E388" s="132"/>
      <c r="F388" s="133"/>
      <c r="G388" s="133"/>
      <c r="H388" s="133"/>
      <c r="I388" s="105"/>
      <c r="K388" s="105"/>
      <c r="L388" s="105"/>
      <c r="M388" s="105"/>
      <c r="N388" s="105"/>
      <c r="O388" s="105"/>
      <c r="P388" s="105"/>
      <c r="Q388" s="105"/>
    </row>
    <row r="389" spans="1:17" ht="15.75">
      <c r="A389" s="131"/>
      <c r="B389" s="132"/>
      <c r="C389" s="133"/>
      <c r="D389" s="132"/>
      <c r="E389" s="132"/>
      <c r="F389" s="133"/>
      <c r="G389" s="133"/>
      <c r="H389" s="133"/>
      <c r="I389" s="105"/>
      <c r="K389" s="105"/>
      <c r="L389" s="105"/>
      <c r="M389" s="105"/>
      <c r="N389" s="105"/>
      <c r="O389" s="105"/>
      <c r="P389" s="105"/>
      <c r="Q389" s="105"/>
    </row>
    <row r="390" spans="1:17" ht="15.75">
      <c r="A390" s="131"/>
      <c r="B390" s="132"/>
      <c r="C390" s="133"/>
      <c r="D390" s="132"/>
      <c r="E390" s="132"/>
      <c r="F390" s="133"/>
      <c r="G390" s="133"/>
      <c r="H390" s="133"/>
      <c r="I390" s="105"/>
      <c r="K390" s="105"/>
      <c r="L390" s="105"/>
      <c r="M390" s="105"/>
      <c r="N390" s="105"/>
      <c r="O390" s="105"/>
      <c r="P390" s="105"/>
      <c r="Q390" s="105"/>
    </row>
    <row r="391" spans="1:17" ht="15.75">
      <c r="A391" s="131"/>
      <c r="B391" s="132"/>
      <c r="C391" s="133"/>
      <c r="D391" s="132"/>
      <c r="E391" s="132"/>
      <c r="F391" s="133"/>
      <c r="G391" s="133"/>
      <c r="H391" s="133"/>
      <c r="I391" s="105"/>
      <c r="K391" s="105"/>
      <c r="L391" s="105"/>
      <c r="M391" s="105"/>
      <c r="N391" s="105"/>
      <c r="O391" s="105"/>
      <c r="P391" s="105"/>
      <c r="Q391" s="105"/>
    </row>
    <row r="392" spans="1:17" ht="15.75">
      <c r="A392" s="131"/>
      <c r="B392" s="132"/>
      <c r="C392" s="133"/>
      <c r="D392" s="132"/>
      <c r="E392" s="132"/>
      <c r="F392" s="133"/>
      <c r="G392" s="133"/>
      <c r="H392" s="133"/>
      <c r="I392" s="105"/>
      <c r="K392" s="105"/>
      <c r="L392" s="105"/>
      <c r="M392" s="105"/>
      <c r="N392" s="105"/>
      <c r="O392" s="105"/>
      <c r="P392" s="105"/>
      <c r="Q392" s="105"/>
    </row>
    <row r="393" spans="1:17" ht="15.75">
      <c r="A393" s="131"/>
      <c r="B393" s="132"/>
      <c r="C393" s="133"/>
      <c r="D393" s="132"/>
      <c r="E393" s="132"/>
      <c r="F393" s="133"/>
      <c r="G393" s="133"/>
      <c r="H393" s="133"/>
      <c r="I393" s="105"/>
      <c r="K393" s="105"/>
      <c r="L393" s="105"/>
      <c r="M393" s="105"/>
      <c r="N393" s="105"/>
      <c r="O393" s="105"/>
      <c r="P393" s="105"/>
      <c r="Q393" s="105"/>
    </row>
    <row r="394" spans="1:17" ht="15.75">
      <c r="A394" s="131"/>
      <c r="B394" s="132"/>
      <c r="C394" s="133"/>
      <c r="D394" s="132"/>
      <c r="E394" s="132"/>
      <c r="F394" s="133"/>
      <c r="G394" s="133"/>
      <c r="H394" s="133"/>
      <c r="I394" s="105"/>
      <c r="K394" s="105"/>
      <c r="L394" s="105"/>
      <c r="M394" s="105"/>
      <c r="N394" s="105"/>
      <c r="O394" s="105"/>
      <c r="P394" s="105"/>
      <c r="Q394" s="105"/>
    </row>
    <row r="395" spans="1:17" ht="15.75">
      <c r="A395" s="131"/>
      <c r="B395" s="132"/>
      <c r="C395" s="133"/>
      <c r="D395" s="132"/>
      <c r="E395" s="132"/>
      <c r="F395" s="133"/>
      <c r="G395" s="133"/>
      <c r="H395" s="133"/>
      <c r="I395" s="105"/>
      <c r="K395" s="105"/>
      <c r="L395" s="105"/>
      <c r="M395" s="105"/>
      <c r="N395" s="105"/>
      <c r="O395" s="105"/>
      <c r="P395" s="105"/>
      <c r="Q395" s="105"/>
    </row>
    <row r="396" spans="1:17" ht="15.75">
      <c r="A396" s="131"/>
      <c r="B396" s="132"/>
      <c r="C396" s="133"/>
      <c r="D396" s="132"/>
      <c r="E396" s="132"/>
      <c r="F396" s="133"/>
      <c r="G396" s="133"/>
      <c r="H396" s="133"/>
      <c r="I396" s="105"/>
      <c r="K396" s="105"/>
      <c r="L396" s="105"/>
      <c r="M396" s="105"/>
      <c r="N396" s="105"/>
      <c r="O396" s="105"/>
      <c r="P396" s="105"/>
      <c r="Q396" s="105"/>
    </row>
    <row r="397" spans="1:17" ht="15.75">
      <c r="A397" s="131"/>
      <c r="B397" s="132"/>
      <c r="C397" s="133"/>
      <c r="D397" s="132"/>
      <c r="E397" s="132"/>
      <c r="F397" s="133"/>
      <c r="G397" s="133"/>
      <c r="H397" s="133"/>
      <c r="I397" s="105"/>
      <c r="K397" s="105"/>
      <c r="L397" s="105"/>
      <c r="M397" s="105"/>
      <c r="N397" s="105"/>
      <c r="O397" s="105"/>
      <c r="P397" s="105"/>
      <c r="Q397" s="105"/>
    </row>
    <row r="398" spans="1:17" ht="15.75">
      <c r="A398" s="131"/>
      <c r="B398" s="132"/>
      <c r="C398" s="133"/>
      <c r="D398" s="132"/>
      <c r="E398" s="132"/>
      <c r="F398" s="133"/>
      <c r="G398" s="133"/>
      <c r="H398" s="133"/>
      <c r="I398" s="105"/>
      <c r="K398" s="105"/>
      <c r="L398" s="105"/>
      <c r="M398" s="105"/>
      <c r="N398" s="105"/>
      <c r="O398" s="105"/>
      <c r="P398" s="105"/>
      <c r="Q398" s="105"/>
    </row>
    <row r="399" spans="1:17" ht="15.75">
      <c r="A399" s="131"/>
      <c r="B399" s="132"/>
      <c r="C399" s="133"/>
      <c r="D399" s="132"/>
      <c r="E399" s="132"/>
      <c r="F399" s="133"/>
      <c r="G399" s="133"/>
      <c r="H399" s="133"/>
      <c r="I399" s="105"/>
      <c r="K399" s="105"/>
      <c r="L399" s="105"/>
      <c r="M399" s="105"/>
      <c r="N399" s="105"/>
      <c r="O399" s="105"/>
      <c r="P399" s="105"/>
      <c r="Q399" s="105"/>
    </row>
    <row r="400" spans="1:17" ht="15.75">
      <c r="A400" s="131"/>
      <c r="B400" s="132"/>
      <c r="C400" s="133"/>
      <c r="D400" s="132"/>
      <c r="E400" s="132"/>
      <c r="F400" s="133"/>
      <c r="G400" s="133"/>
      <c r="H400" s="133"/>
      <c r="I400" s="105"/>
      <c r="K400" s="105"/>
      <c r="L400" s="105"/>
      <c r="M400" s="105"/>
      <c r="N400" s="105"/>
      <c r="O400" s="105"/>
      <c r="P400" s="105"/>
      <c r="Q400" s="105"/>
    </row>
    <row r="401" spans="1:17" ht="15.75">
      <c r="A401" s="131"/>
      <c r="B401" s="132"/>
      <c r="C401" s="133"/>
      <c r="D401" s="132"/>
      <c r="E401" s="132"/>
      <c r="F401" s="133"/>
      <c r="G401" s="133"/>
      <c r="H401" s="133"/>
      <c r="I401" s="105"/>
      <c r="K401" s="105"/>
      <c r="L401" s="105"/>
      <c r="M401" s="105"/>
      <c r="N401" s="105"/>
      <c r="O401" s="105"/>
      <c r="P401" s="105"/>
      <c r="Q401" s="105"/>
    </row>
    <row r="402" spans="1:17" ht="15.75">
      <c r="A402" s="131"/>
      <c r="B402" s="132"/>
      <c r="C402" s="133"/>
      <c r="D402" s="132"/>
      <c r="E402" s="132"/>
      <c r="F402" s="133"/>
      <c r="G402" s="133"/>
      <c r="H402" s="133"/>
      <c r="I402" s="105"/>
      <c r="K402" s="105"/>
      <c r="L402" s="105"/>
      <c r="M402" s="105"/>
      <c r="N402" s="105"/>
      <c r="O402" s="105"/>
      <c r="P402" s="105"/>
      <c r="Q402" s="105"/>
    </row>
    <row r="403" spans="1:17" ht="15.75">
      <c r="A403" s="131"/>
      <c r="B403" s="132"/>
      <c r="C403" s="133"/>
      <c r="D403" s="132"/>
      <c r="E403" s="132"/>
      <c r="F403" s="133"/>
      <c r="G403" s="133"/>
      <c r="H403" s="133"/>
      <c r="I403" s="105"/>
      <c r="K403" s="105"/>
      <c r="L403" s="105"/>
      <c r="M403" s="105"/>
      <c r="N403" s="105"/>
      <c r="O403" s="105"/>
      <c r="P403" s="105"/>
      <c r="Q403" s="105"/>
    </row>
    <row r="404" spans="1:17" ht="15.75">
      <c r="A404" s="131"/>
      <c r="B404" s="132"/>
      <c r="C404" s="133"/>
      <c r="D404" s="132"/>
      <c r="E404" s="132"/>
      <c r="F404" s="133"/>
      <c r="G404" s="133"/>
      <c r="H404" s="133"/>
      <c r="I404" s="105"/>
      <c r="K404" s="105"/>
      <c r="L404" s="105"/>
      <c r="M404" s="105"/>
      <c r="N404" s="105"/>
      <c r="O404" s="105"/>
      <c r="P404" s="105"/>
      <c r="Q404" s="105"/>
    </row>
    <row r="405" spans="1:17" ht="15.75">
      <c r="A405" s="131"/>
      <c r="B405" s="132"/>
      <c r="C405" s="133"/>
      <c r="D405" s="132"/>
      <c r="E405" s="132"/>
      <c r="F405" s="133"/>
      <c r="G405" s="133"/>
      <c r="H405" s="133"/>
      <c r="I405" s="105"/>
      <c r="K405" s="105"/>
      <c r="L405" s="105"/>
      <c r="M405" s="105"/>
      <c r="N405" s="105"/>
      <c r="O405" s="105"/>
      <c r="P405" s="105"/>
      <c r="Q405" s="105"/>
    </row>
    <row r="406" spans="1:17" ht="15.75">
      <c r="A406" s="131"/>
      <c r="B406" s="132"/>
      <c r="C406" s="133"/>
      <c r="D406" s="132"/>
      <c r="E406" s="132"/>
      <c r="F406" s="133"/>
      <c r="G406" s="133"/>
      <c r="H406" s="133"/>
      <c r="I406" s="105"/>
      <c r="K406" s="105"/>
      <c r="L406" s="105"/>
      <c r="M406" s="105"/>
      <c r="N406" s="105"/>
      <c r="O406" s="105"/>
      <c r="P406" s="105"/>
      <c r="Q406" s="105"/>
    </row>
    <row r="407" spans="1:17" ht="15.75">
      <c r="A407" s="131"/>
      <c r="B407" s="132"/>
      <c r="C407" s="133"/>
      <c r="D407" s="132"/>
      <c r="E407" s="132"/>
      <c r="F407" s="133"/>
      <c r="G407" s="133"/>
      <c r="H407" s="133"/>
      <c r="I407" s="105"/>
      <c r="K407" s="105"/>
      <c r="L407" s="105"/>
      <c r="M407" s="105"/>
      <c r="N407" s="105"/>
      <c r="O407" s="105"/>
      <c r="P407" s="105"/>
      <c r="Q407" s="105"/>
    </row>
    <row r="408" spans="1:17" ht="15.75">
      <c r="A408" s="131"/>
      <c r="B408" s="132"/>
      <c r="C408" s="133"/>
      <c r="D408" s="132"/>
      <c r="E408" s="132"/>
      <c r="F408" s="133"/>
      <c r="G408" s="133"/>
      <c r="H408" s="133"/>
      <c r="I408" s="105"/>
      <c r="K408" s="105"/>
      <c r="L408" s="105"/>
      <c r="M408" s="105"/>
      <c r="N408" s="105"/>
      <c r="O408" s="105"/>
      <c r="P408" s="105"/>
      <c r="Q408" s="105"/>
    </row>
    <row r="409" spans="1:17" ht="15.75">
      <c r="A409" s="131"/>
      <c r="B409" s="132"/>
      <c r="C409" s="133"/>
      <c r="D409" s="132"/>
      <c r="E409" s="132"/>
      <c r="F409" s="133"/>
      <c r="G409" s="133"/>
      <c r="H409" s="133"/>
      <c r="I409" s="105"/>
      <c r="K409" s="105"/>
      <c r="L409" s="105"/>
      <c r="M409" s="105"/>
      <c r="N409" s="105"/>
      <c r="O409" s="105"/>
      <c r="P409" s="105"/>
      <c r="Q409" s="105"/>
    </row>
    <row r="410" spans="1:17" ht="15.75">
      <c r="A410" s="131"/>
      <c r="B410" s="132"/>
      <c r="C410" s="133"/>
      <c r="D410" s="132"/>
      <c r="E410" s="132"/>
      <c r="F410" s="133"/>
      <c r="G410" s="133"/>
      <c r="H410" s="133"/>
      <c r="I410" s="105"/>
      <c r="K410" s="105"/>
      <c r="L410" s="105"/>
      <c r="M410" s="105"/>
      <c r="N410" s="105"/>
      <c r="O410" s="105"/>
      <c r="P410" s="105"/>
      <c r="Q410" s="105"/>
    </row>
    <row r="411" spans="1:17" ht="15.75">
      <c r="A411" s="131"/>
      <c r="B411" s="132"/>
      <c r="C411" s="133"/>
      <c r="D411" s="132"/>
      <c r="E411" s="132"/>
      <c r="F411" s="133"/>
      <c r="G411" s="133"/>
      <c r="H411" s="133"/>
      <c r="I411" s="105"/>
      <c r="K411" s="105"/>
      <c r="L411" s="105"/>
      <c r="M411" s="105"/>
      <c r="N411" s="105"/>
      <c r="O411" s="105"/>
      <c r="P411" s="105"/>
      <c r="Q411" s="105"/>
    </row>
    <row r="412" spans="1:17" ht="15.75">
      <c r="A412" s="131"/>
      <c r="B412" s="132"/>
      <c r="C412" s="133"/>
      <c r="D412" s="132"/>
      <c r="E412" s="132"/>
      <c r="F412" s="133"/>
      <c r="G412" s="133"/>
      <c r="H412" s="133"/>
      <c r="I412" s="105"/>
      <c r="K412" s="105"/>
      <c r="L412" s="105"/>
      <c r="M412" s="105"/>
      <c r="N412" s="105"/>
      <c r="O412" s="105"/>
      <c r="P412" s="105"/>
      <c r="Q412" s="105"/>
    </row>
    <row r="413" spans="1:17" ht="15.75">
      <c r="A413" s="131"/>
      <c r="B413" s="132"/>
      <c r="C413" s="133"/>
      <c r="D413" s="132"/>
      <c r="E413" s="132"/>
      <c r="F413" s="133"/>
      <c r="G413" s="133"/>
      <c r="H413" s="133"/>
      <c r="I413" s="105"/>
      <c r="K413" s="105"/>
      <c r="L413" s="105"/>
      <c r="M413" s="105"/>
      <c r="N413" s="105"/>
      <c r="O413" s="105"/>
      <c r="P413" s="105"/>
      <c r="Q413" s="105"/>
    </row>
    <row r="414" spans="1:17" ht="15.75">
      <c r="A414" s="131"/>
      <c r="B414" s="132"/>
      <c r="C414" s="133"/>
      <c r="D414" s="132"/>
      <c r="E414" s="132"/>
      <c r="F414" s="133"/>
      <c r="G414" s="133"/>
      <c r="H414" s="133"/>
      <c r="I414" s="105"/>
      <c r="K414" s="105"/>
      <c r="L414" s="105"/>
      <c r="M414" s="105"/>
      <c r="N414" s="105"/>
      <c r="O414" s="105"/>
      <c r="P414" s="105"/>
      <c r="Q414" s="105"/>
    </row>
    <row r="415" spans="1:17" ht="15.75">
      <c r="A415" s="131"/>
      <c r="B415" s="132"/>
      <c r="C415" s="133"/>
      <c r="D415" s="132"/>
      <c r="E415" s="132"/>
      <c r="F415" s="133"/>
      <c r="G415" s="133"/>
      <c r="H415" s="133"/>
      <c r="I415" s="105"/>
      <c r="K415" s="105"/>
      <c r="L415" s="105"/>
      <c r="M415" s="105"/>
      <c r="N415" s="105"/>
      <c r="O415" s="105"/>
      <c r="P415" s="105"/>
      <c r="Q415" s="105"/>
    </row>
    <row r="416" spans="1:17" ht="15.75">
      <c r="A416" s="131"/>
      <c r="B416" s="132"/>
      <c r="C416" s="133"/>
      <c r="D416" s="132"/>
      <c r="E416" s="132"/>
      <c r="F416" s="133"/>
      <c r="G416" s="133"/>
      <c r="H416" s="133"/>
      <c r="I416" s="105"/>
      <c r="K416" s="105"/>
      <c r="L416" s="105"/>
      <c r="M416" s="105"/>
      <c r="N416" s="105"/>
      <c r="O416" s="105"/>
      <c r="P416" s="105"/>
      <c r="Q416" s="105"/>
    </row>
    <row r="417" spans="1:17" ht="15.75">
      <c r="A417" s="131"/>
      <c r="B417" s="132"/>
      <c r="C417" s="133"/>
      <c r="D417" s="132"/>
      <c r="E417" s="132"/>
      <c r="F417" s="133"/>
      <c r="G417" s="133"/>
      <c r="H417" s="133"/>
      <c r="I417" s="105"/>
      <c r="K417" s="105"/>
      <c r="L417" s="105"/>
      <c r="M417" s="105"/>
      <c r="N417" s="105"/>
      <c r="O417" s="105"/>
      <c r="P417" s="105"/>
      <c r="Q417" s="105"/>
    </row>
    <row r="418" spans="1:17" ht="15.75">
      <c r="A418" s="131"/>
      <c r="B418" s="132"/>
      <c r="C418" s="133"/>
      <c r="D418" s="132"/>
      <c r="E418" s="132"/>
      <c r="F418" s="133"/>
      <c r="G418" s="133"/>
      <c r="H418" s="133"/>
      <c r="I418" s="105"/>
      <c r="K418" s="105"/>
      <c r="L418" s="105"/>
      <c r="M418" s="105"/>
      <c r="N418" s="105"/>
      <c r="O418" s="105"/>
      <c r="P418" s="105"/>
      <c r="Q418" s="105"/>
    </row>
    <row r="419" spans="1:17" ht="15.75">
      <c r="A419" s="131"/>
      <c r="B419" s="132"/>
      <c r="C419" s="133"/>
      <c r="D419" s="132"/>
      <c r="E419" s="132"/>
      <c r="F419" s="133"/>
      <c r="G419" s="133"/>
      <c r="H419" s="133"/>
      <c r="I419" s="105"/>
      <c r="K419" s="105"/>
      <c r="L419" s="105"/>
      <c r="M419" s="105"/>
      <c r="N419" s="105"/>
      <c r="O419" s="105"/>
      <c r="P419" s="105"/>
      <c r="Q419" s="105"/>
    </row>
    <row r="420" spans="1:17" ht="15.75">
      <c r="A420" s="131"/>
      <c r="B420" s="132"/>
      <c r="C420" s="133"/>
      <c r="D420" s="132"/>
      <c r="E420" s="132"/>
      <c r="F420" s="133"/>
      <c r="G420" s="133"/>
      <c r="H420" s="133"/>
      <c r="I420" s="105"/>
      <c r="K420" s="105"/>
      <c r="L420" s="105"/>
      <c r="M420" s="105"/>
      <c r="N420" s="105"/>
      <c r="O420" s="105"/>
      <c r="P420" s="105"/>
      <c r="Q420" s="105"/>
    </row>
    <row r="421" spans="1:17" ht="15.75">
      <c r="A421" s="131"/>
      <c r="B421" s="132"/>
      <c r="C421" s="133"/>
      <c r="D421" s="132"/>
      <c r="E421" s="132"/>
      <c r="F421" s="133"/>
      <c r="G421" s="133"/>
      <c r="H421" s="133"/>
      <c r="I421" s="105"/>
      <c r="K421" s="105"/>
      <c r="L421" s="105"/>
      <c r="M421" s="105"/>
      <c r="N421" s="105"/>
      <c r="O421" s="105"/>
      <c r="P421" s="105"/>
      <c r="Q421" s="105"/>
    </row>
    <row r="422" spans="1:17" ht="15.75">
      <c r="A422" s="131"/>
      <c r="B422" s="132"/>
      <c r="C422" s="133"/>
      <c r="D422" s="132"/>
      <c r="E422" s="132"/>
      <c r="F422" s="133"/>
      <c r="G422" s="133"/>
      <c r="H422" s="133"/>
      <c r="I422" s="105"/>
      <c r="K422" s="105"/>
      <c r="L422" s="105"/>
      <c r="M422" s="105"/>
      <c r="N422" s="105"/>
      <c r="O422" s="105"/>
      <c r="P422" s="105"/>
      <c r="Q422" s="105"/>
    </row>
    <row r="423" spans="1:17" ht="15.75">
      <c r="A423" s="131"/>
      <c r="B423" s="132"/>
      <c r="C423" s="133"/>
      <c r="D423" s="132"/>
      <c r="E423" s="132"/>
      <c r="F423" s="133"/>
      <c r="G423" s="133"/>
      <c r="H423" s="133"/>
      <c r="I423" s="105"/>
      <c r="K423" s="105"/>
      <c r="L423" s="105"/>
      <c r="M423" s="105"/>
      <c r="N423" s="105"/>
      <c r="O423" s="105"/>
      <c r="P423" s="105"/>
      <c r="Q423" s="105"/>
    </row>
    <row r="424" spans="1:17" ht="15.75">
      <c r="A424" s="131"/>
      <c r="B424" s="132"/>
      <c r="C424" s="133"/>
      <c r="D424" s="132"/>
      <c r="E424" s="132"/>
      <c r="F424" s="133"/>
      <c r="G424" s="133"/>
      <c r="H424" s="133"/>
      <c r="I424" s="105"/>
      <c r="K424" s="105"/>
      <c r="L424" s="105"/>
      <c r="M424" s="105"/>
      <c r="N424" s="105"/>
      <c r="O424" s="105"/>
      <c r="P424" s="105"/>
      <c r="Q424" s="105"/>
    </row>
    <row r="425" spans="1:17" ht="15.75">
      <c r="A425" s="131"/>
      <c r="B425" s="132"/>
      <c r="C425" s="133"/>
      <c r="D425" s="132"/>
      <c r="E425" s="132"/>
      <c r="F425" s="133"/>
      <c r="G425" s="133"/>
      <c r="H425" s="133"/>
      <c r="I425" s="105"/>
      <c r="K425" s="105"/>
      <c r="L425" s="105"/>
      <c r="M425" s="105"/>
      <c r="N425" s="105"/>
      <c r="O425" s="105"/>
      <c r="P425" s="105"/>
      <c r="Q425" s="105"/>
    </row>
    <row r="426" spans="1:17" ht="15.75">
      <c r="A426" s="131"/>
      <c r="B426" s="132"/>
      <c r="C426" s="133"/>
      <c r="D426" s="132"/>
      <c r="E426" s="132"/>
      <c r="F426" s="133"/>
      <c r="G426" s="133"/>
      <c r="H426" s="133"/>
      <c r="I426" s="105"/>
      <c r="K426" s="105"/>
      <c r="L426" s="105"/>
      <c r="M426" s="105"/>
      <c r="N426" s="105"/>
      <c r="O426" s="105"/>
      <c r="P426" s="105"/>
      <c r="Q426" s="105"/>
    </row>
    <row r="427" spans="1:17" ht="15.75">
      <c r="A427" s="131"/>
      <c r="B427" s="132"/>
      <c r="C427" s="133"/>
      <c r="D427" s="132"/>
      <c r="E427" s="132"/>
      <c r="F427" s="133"/>
      <c r="G427" s="133"/>
      <c r="H427" s="133"/>
      <c r="I427" s="105"/>
      <c r="K427" s="105"/>
      <c r="L427" s="105"/>
      <c r="M427" s="105"/>
      <c r="N427" s="105"/>
      <c r="O427" s="105"/>
      <c r="P427" s="105"/>
      <c r="Q427" s="105"/>
    </row>
    <row r="428" spans="1:17" ht="15.75">
      <c r="A428" s="131"/>
      <c r="B428" s="132"/>
      <c r="C428" s="133"/>
      <c r="D428" s="132"/>
      <c r="E428" s="132"/>
      <c r="F428" s="133"/>
      <c r="G428" s="133"/>
      <c r="H428" s="133"/>
      <c r="I428" s="105"/>
      <c r="K428" s="105"/>
      <c r="L428" s="105"/>
      <c r="M428" s="105"/>
      <c r="N428" s="105"/>
      <c r="O428" s="105"/>
      <c r="P428" s="105"/>
      <c r="Q428" s="105"/>
    </row>
    <row r="429" spans="1:17" ht="15.75">
      <c r="A429" s="131"/>
      <c r="B429" s="132"/>
      <c r="C429" s="133"/>
      <c r="D429" s="132"/>
      <c r="E429" s="132"/>
      <c r="F429" s="133"/>
      <c r="G429" s="133"/>
      <c r="H429" s="133"/>
      <c r="I429" s="105"/>
      <c r="K429" s="105"/>
      <c r="L429" s="105"/>
      <c r="M429" s="105"/>
      <c r="N429" s="105"/>
      <c r="O429" s="105"/>
      <c r="P429" s="105"/>
      <c r="Q429" s="105"/>
    </row>
    <row r="430" spans="1:17" ht="15.75">
      <c r="A430" s="131"/>
      <c r="B430" s="132"/>
      <c r="C430" s="133"/>
      <c r="D430" s="132"/>
      <c r="E430" s="132"/>
      <c r="F430" s="133"/>
      <c r="G430" s="133"/>
      <c r="H430" s="133"/>
      <c r="I430" s="105"/>
      <c r="K430" s="105"/>
      <c r="L430" s="105"/>
      <c r="M430" s="105"/>
      <c r="N430" s="105"/>
      <c r="O430" s="105"/>
      <c r="P430" s="105"/>
      <c r="Q430" s="105"/>
    </row>
    <row r="431" spans="1:17" ht="15.75">
      <c r="A431" s="131"/>
      <c r="B431" s="132"/>
      <c r="C431" s="133"/>
      <c r="D431" s="132"/>
      <c r="E431" s="132"/>
      <c r="F431" s="133"/>
      <c r="G431" s="133"/>
      <c r="H431" s="133"/>
      <c r="I431" s="105"/>
      <c r="K431" s="105"/>
      <c r="L431" s="105"/>
      <c r="M431" s="105"/>
      <c r="N431" s="105"/>
      <c r="O431" s="105"/>
      <c r="P431" s="105"/>
      <c r="Q431" s="105"/>
    </row>
    <row r="432" spans="1:17" ht="15.75">
      <c r="A432" s="131"/>
      <c r="B432" s="132"/>
      <c r="C432" s="133"/>
      <c r="D432" s="132"/>
      <c r="E432" s="132"/>
      <c r="F432" s="133"/>
      <c r="G432" s="133"/>
      <c r="H432" s="133"/>
      <c r="I432" s="105"/>
      <c r="K432" s="105"/>
      <c r="L432" s="105"/>
      <c r="M432" s="105"/>
      <c r="N432" s="105"/>
      <c r="O432" s="105"/>
      <c r="P432" s="105"/>
      <c r="Q432" s="105"/>
    </row>
    <row r="433" spans="1:17" ht="15.75">
      <c r="A433" s="131"/>
      <c r="B433" s="132"/>
      <c r="C433" s="133"/>
      <c r="D433" s="132"/>
      <c r="E433" s="132"/>
      <c r="F433" s="133"/>
      <c r="G433" s="133"/>
      <c r="H433" s="133"/>
      <c r="I433" s="105"/>
      <c r="K433" s="105"/>
      <c r="L433" s="105"/>
      <c r="M433" s="105"/>
      <c r="N433" s="105"/>
      <c r="O433" s="105"/>
      <c r="P433" s="105"/>
      <c r="Q433" s="105"/>
    </row>
    <row r="434" spans="1:17" ht="15.75">
      <c r="A434" s="131"/>
      <c r="B434" s="132"/>
      <c r="C434" s="133"/>
      <c r="D434" s="132"/>
      <c r="E434" s="132"/>
      <c r="F434" s="133"/>
      <c r="G434" s="133"/>
      <c r="H434" s="133"/>
      <c r="I434" s="105"/>
      <c r="K434" s="105"/>
      <c r="L434" s="105"/>
      <c r="M434" s="105"/>
      <c r="N434" s="105"/>
      <c r="O434" s="105"/>
      <c r="P434" s="105"/>
      <c r="Q434" s="105"/>
    </row>
    <row r="435" spans="1:17" ht="15.75">
      <c r="A435" s="131"/>
      <c r="B435" s="132"/>
      <c r="C435" s="133"/>
      <c r="D435" s="132"/>
      <c r="E435" s="132"/>
      <c r="F435" s="133"/>
      <c r="G435" s="133"/>
      <c r="H435" s="133"/>
      <c r="I435" s="105"/>
      <c r="K435" s="105"/>
      <c r="L435" s="105"/>
      <c r="M435" s="105"/>
      <c r="N435" s="105"/>
      <c r="O435" s="105"/>
      <c r="P435" s="105"/>
      <c r="Q435" s="105"/>
    </row>
    <row r="436" spans="1:17" ht="15.75">
      <c r="A436" s="131"/>
      <c r="B436" s="132"/>
      <c r="C436" s="133"/>
      <c r="D436" s="132"/>
      <c r="E436" s="132"/>
      <c r="F436" s="133"/>
      <c r="G436" s="133"/>
      <c r="H436" s="133"/>
      <c r="I436" s="105"/>
      <c r="K436" s="105"/>
      <c r="L436" s="105"/>
      <c r="M436" s="105"/>
      <c r="N436" s="105"/>
      <c r="O436" s="105"/>
      <c r="P436" s="105"/>
      <c r="Q436" s="105"/>
    </row>
    <row r="437" spans="1:17" ht="15.75">
      <c r="A437" s="131"/>
      <c r="B437" s="132"/>
      <c r="C437" s="133"/>
      <c r="D437" s="132"/>
      <c r="E437" s="132"/>
      <c r="F437" s="133"/>
      <c r="G437" s="133"/>
      <c r="H437" s="133"/>
      <c r="I437" s="105"/>
      <c r="K437" s="105"/>
      <c r="L437" s="105"/>
      <c r="M437" s="105"/>
      <c r="N437" s="105"/>
      <c r="O437" s="105"/>
      <c r="P437" s="105"/>
      <c r="Q437" s="105"/>
    </row>
    <row r="438" spans="1:17" ht="15.75">
      <c r="A438" s="131"/>
      <c r="B438" s="132"/>
      <c r="C438" s="133"/>
      <c r="D438" s="132"/>
      <c r="E438" s="132"/>
      <c r="F438" s="133"/>
      <c r="G438" s="133"/>
      <c r="H438" s="133"/>
      <c r="I438" s="105"/>
      <c r="K438" s="105"/>
      <c r="L438" s="105"/>
      <c r="M438" s="105"/>
      <c r="N438" s="105"/>
      <c r="O438" s="105"/>
      <c r="P438" s="105"/>
      <c r="Q438" s="105"/>
    </row>
    <row r="439" spans="1:17" ht="15.75">
      <c r="A439" s="131"/>
      <c r="B439" s="132"/>
      <c r="C439" s="133"/>
      <c r="D439" s="132"/>
      <c r="E439" s="132"/>
      <c r="F439" s="133"/>
      <c r="G439" s="133"/>
      <c r="H439" s="133"/>
      <c r="I439" s="105"/>
      <c r="K439" s="105"/>
      <c r="L439" s="105"/>
      <c r="M439" s="105"/>
      <c r="N439" s="105"/>
      <c r="O439" s="105"/>
      <c r="P439" s="105"/>
      <c r="Q439" s="105"/>
    </row>
    <row r="440" spans="1:17" ht="15.75">
      <c r="A440" s="131"/>
      <c r="B440" s="132"/>
      <c r="C440" s="133"/>
      <c r="D440" s="132"/>
      <c r="E440" s="132"/>
      <c r="F440" s="133"/>
      <c r="G440" s="133"/>
      <c r="H440" s="133"/>
      <c r="I440" s="105"/>
      <c r="K440" s="105"/>
      <c r="L440" s="105"/>
      <c r="M440" s="105"/>
      <c r="N440" s="105"/>
      <c r="O440" s="105"/>
      <c r="P440" s="105"/>
      <c r="Q440" s="105"/>
    </row>
    <row r="441" spans="1:17" ht="15.75">
      <c r="A441" s="131"/>
      <c r="B441" s="132"/>
      <c r="C441" s="133"/>
      <c r="D441" s="132"/>
      <c r="E441" s="132"/>
      <c r="F441" s="133"/>
      <c r="G441" s="133"/>
      <c r="H441" s="133"/>
      <c r="I441" s="105"/>
      <c r="K441" s="105"/>
      <c r="L441" s="105"/>
      <c r="M441" s="105"/>
      <c r="N441" s="105"/>
      <c r="O441" s="105"/>
      <c r="P441" s="105"/>
      <c r="Q441" s="105"/>
    </row>
    <row r="442" spans="1:17" ht="15.75">
      <c r="A442" s="131"/>
      <c r="B442" s="132"/>
      <c r="C442" s="133"/>
      <c r="D442" s="132"/>
      <c r="E442" s="132"/>
      <c r="F442" s="133"/>
      <c r="G442" s="133"/>
      <c r="H442" s="133"/>
      <c r="I442" s="105"/>
      <c r="K442" s="105"/>
      <c r="L442" s="105"/>
      <c r="M442" s="105"/>
      <c r="N442" s="105"/>
      <c r="O442" s="105"/>
      <c r="P442" s="105"/>
      <c r="Q442" s="105"/>
    </row>
    <row r="443" spans="1:17" ht="15.75">
      <c r="A443" s="131"/>
      <c r="B443" s="132"/>
      <c r="C443" s="133"/>
      <c r="D443" s="132"/>
      <c r="E443" s="132"/>
      <c r="F443" s="133"/>
      <c r="G443" s="133"/>
      <c r="H443" s="133"/>
      <c r="I443" s="105"/>
      <c r="K443" s="105"/>
      <c r="L443" s="105"/>
      <c r="M443" s="105"/>
      <c r="N443" s="105"/>
      <c r="O443" s="105"/>
      <c r="P443" s="105"/>
      <c r="Q443" s="105"/>
    </row>
    <row r="444" spans="1:17" ht="15.75">
      <c r="A444" s="131"/>
      <c r="B444" s="132"/>
      <c r="C444" s="133"/>
      <c r="D444" s="132"/>
      <c r="E444" s="132"/>
      <c r="F444" s="133"/>
      <c r="G444" s="133"/>
      <c r="H444" s="133"/>
      <c r="I444" s="105"/>
      <c r="K444" s="105"/>
      <c r="L444" s="105"/>
      <c r="M444" s="105"/>
      <c r="N444" s="105"/>
      <c r="O444" s="105"/>
      <c r="P444" s="105"/>
      <c r="Q444" s="105"/>
    </row>
    <row r="445" spans="1:17" ht="15.75">
      <c r="A445" s="131"/>
      <c r="B445" s="132"/>
      <c r="C445" s="133"/>
      <c r="D445" s="132"/>
      <c r="E445" s="132"/>
      <c r="F445" s="133"/>
      <c r="G445" s="133"/>
      <c r="H445" s="133"/>
      <c r="I445" s="105"/>
      <c r="K445" s="105"/>
      <c r="L445" s="105"/>
      <c r="M445" s="105"/>
      <c r="N445" s="105"/>
      <c r="O445" s="105"/>
      <c r="P445" s="105"/>
      <c r="Q445" s="105"/>
    </row>
    <row r="446" spans="1:17" ht="15.75">
      <c r="A446" s="131"/>
      <c r="B446" s="132"/>
      <c r="C446" s="133"/>
      <c r="D446" s="132"/>
      <c r="E446" s="132"/>
      <c r="F446" s="133"/>
      <c r="G446" s="133"/>
      <c r="H446" s="133"/>
      <c r="I446" s="105"/>
      <c r="K446" s="105"/>
      <c r="L446" s="105"/>
      <c r="M446" s="105"/>
      <c r="N446" s="105"/>
      <c r="O446" s="105"/>
      <c r="P446" s="105"/>
      <c r="Q446" s="105"/>
    </row>
    <row r="447" spans="1:17" ht="15.75">
      <c r="A447" s="131"/>
      <c r="B447" s="132"/>
      <c r="C447" s="133"/>
      <c r="D447" s="132"/>
      <c r="E447" s="132"/>
      <c r="F447" s="133"/>
      <c r="G447" s="133"/>
      <c r="H447" s="133"/>
      <c r="I447" s="105"/>
      <c r="K447" s="105"/>
      <c r="L447" s="105"/>
      <c r="M447" s="105"/>
      <c r="N447" s="105"/>
      <c r="O447" s="105"/>
      <c r="P447" s="105"/>
      <c r="Q447" s="105"/>
    </row>
    <row r="448" spans="1:17" ht="15.75">
      <c r="A448" s="131"/>
      <c r="B448" s="132"/>
      <c r="C448" s="133"/>
      <c r="D448" s="132"/>
      <c r="E448" s="132"/>
      <c r="F448" s="133"/>
      <c r="G448" s="133"/>
      <c r="H448" s="133"/>
      <c r="I448" s="105"/>
      <c r="K448" s="105"/>
      <c r="L448" s="105"/>
      <c r="M448" s="105"/>
      <c r="N448" s="105"/>
      <c r="O448" s="105"/>
      <c r="P448" s="105"/>
      <c r="Q448" s="105"/>
    </row>
    <row r="449" spans="1:17" ht="15.75">
      <c r="A449" s="131"/>
      <c r="B449" s="132"/>
      <c r="C449" s="133"/>
      <c r="D449" s="132"/>
      <c r="E449" s="132"/>
      <c r="F449" s="133"/>
      <c r="G449" s="133"/>
      <c r="H449" s="133"/>
      <c r="I449" s="105"/>
      <c r="K449" s="105"/>
      <c r="L449" s="105"/>
      <c r="M449" s="105"/>
      <c r="N449" s="105"/>
      <c r="O449" s="105"/>
      <c r="P449" s="105"/>
      <c r="Q449" s="105"/>
    </row>
    <row r="450" spans="1:17" ht="15.75">
      <c r="A450" s="131"/>
      <c r="B450" s="132"/>
      <c r="C450" s="133"/>
      <c r="D450" s="132"/>
      <c r="E450" s="132"/>
      <c r="F450" s="133"/>
      <c r="G450" s="133"/>
      <c r="H450" s="133"/>
      <c r="I450" s="105"/>
      <c r="K450" s="105"/>
      <c r="L450" s="105"/>
      <c r="M450" s="105"/>
      <c r="N450" s="105"/>
      <c r="O450" s="105"/>
      <c r="P450" s="105"/>
      <c r="Q450" s="105"/>
    </row>
    <row r="451" spans="1:17" ht="15.75">
      <c r="A451" s="131"/>
      <c r="B451" s="132"/>
      <c r="C451" s="133"/>
      <c r="D451" s="132"/>
      <c r="E451" s="132"/>
      <c r="F451" s="133"/>
      <c r="G451" s="133"/>
      <c r="H451" s="133"/>
      <c r="I451" s="105"/>
      <c r="K451" s="105"/>
      <c r="L451" s="105"/>
      <c r="M451" s="105"/>
      <c r="N451" s="105"/>
      <c r="O451" s="105"/>
      <c r="P451" s="105"/>
      <c r="Q451" s="105"/>
    </row>
    <row r="452" spans="1:17" ht="15.75">
      <c r="A452" s="131"/>
      <c r="B452" s="132"/>
      <c r="C452" s="133"/>
      <c r="D452" s="132"/>
      <c r="E452" s="132"/>
      <c r="F452" s="133"/>
      <c r="G452" s="133"/>
      <c r="H452" s="133"/>
      <c r="I452" s="105"/>
      <c r="K452" s="105"/>
      <c r="L452" s="105"/>
      <c r="M452" s="105"/>
      <c r="N452" s="105"/>
      <c r="O452" s="105"/>
      <c r="P452" s="105"/>
      <c r="Q452" s="105"/>
    </row>
    <row r="453" spans="1:17" ht="15.75">
      <c r="A453" s="131"/>
      <c r="B453" s="132"/>
      <c r="C453" s="133"/>
      <c r="D453" s="132"/>
      <c r="E453" s="132"/>
      <c r="F453" s="133"/>
      <c r="G453" s="133"/>
      <c r="H453" s="133"/>
      <c r="I453" s="105"/>
      <c r="K453" s="105"/>
      <c r="L453" s="105"/>
      <c r="M453" s="105"/>
      <c r="N453" s="105"/>
      <c r="O453" s="105"/>
      <c r="P453" s="105"/>
      <c r="Q453" s="105"/>
    </row>
    <row r="454" spans="1:17" ht="15.75">
      <c r="A454" s="131"/>
      <c r="B454" s="132"/>
      <c r="C454" s="133"/>
      <c r="D454" s="132"/>
      <c r="E454" s="132"/>
      <c r="F454" s="133"/>
      <c r="G454" s="133"/>
      <c r="H454" s="133"/>
      <c r="I454" s="105"/>
      <c r="K454" s="105"/>
      <c r="L454" s="105"/>
      <c r="M454" s="105"/>
      <c r="N454" s="105"/>
      <c r="O454" s="105"/>
      <c r="P454" s="105"/>
      <c r="Q454" s="105"/>
    </row>
    <row r="455" spans="1:17" ht="15.75">
      <c r="A455" s="131"/>
      <c r="B455" s="132"/>
      <c r="C455" s="133"/>
      <c r="D455" s="132"/>
      <c r="E455" s="132"/>
      <c r="F455" s="133"/>
      <c r="G455" s="133"/>
      <c r="H455" s="133"/>
      <c r="I455" s="105"/>
      <c r="K455" s="105"/>
      <c r="L455" s="105"/>
      <c r="M455" s="105"/>
      <c r="N455" s="105"/>
      <c r="O455" s="105"/>
      <c r="P455" s="105"/>
      <c r="Q455" s="105"/>
    </row>
    <row r="456" spans="1:17" ht="15.75">
      <c r="A456" s="131"/>
      <c r="B456" s="132"/>
      <c r="C456" s="133"/>
      <c r="D456" s="132"/>
      <c r="E456" s="132"/>
      <c r="F456" s="133"/>
      <c r="G456" s="133"/>
      <c r="H456" s="133"/>
      <c r="I456" s="105"/>
      <c r="K456" s="105"/>
      <c r="L456" s="105"/>
      <c r="M456" s="105"/>
      <c r="N456" s="105"/>
      <c r="O456" s="105"/>
      <c r="P456" s="105"/>
      <c r="Q456" s="105"/>
    </row>
    <row r="457" spans="1:17" ht="15.75">
      <c r="A457" s="131"/>
      <c r="B457" s="132"/>
      <c r="C457" s="133"/>
      <c r="D457" s="132"/>
      <c r="E457" s="132"/>
      <c r="F457" s="133"/>
      <c r="G457" s="133"/>
      <c r="H457" s="133"/>
      <c r="I457" s="105"/>
      <c r="K457" s="105"/>
      <c r="L457" s="105"/>
      <c r="M457" s="105"/>
      <c r="N457" s="105"/>
      <c r="O457" s="105"/>
      <c r="P457" s="105"/>
      <c r="Q457" s="105"/>
    </row>
    <row r="458" spans="1:17" ht="15.75">
      <c r="A458" s="131"/>
      <c r="B458" s="132"/>
      <c r="C458" s="133"/>
      <c r="D458" s="132"/>
      <c r="E458" s="132"/>
      <c r="F458" s="133"/>
      <c r="G458" s="133"/>
      <c r="H458" s="133"/>
      <c r="I458" s="105"/>
      <c r="K458" s="105"/>
      <c r="L458" s="105"/>
      <c r="M458" s="105"/>
      <c r="N458" s="105"/>
      <c r="O458" s="105"/>
      <c r="P458" s="105"/>
      <c r="Q458" s="105"/>
    </row>
    <row r="459" spans="1:17" ht="15.75">
      <c r="A459" s="131"/>
      <c r="B459" s="132"/>
      <c r="C459" s="133"/>
      <c r="D459" s="132"/>
      <c r="E459" s="132"/>
      <c r="F459" s="133"/>
      <c r="G459" s="133"/>
      <c r="H459" s="133"/>
      <c r="I459" s="105"/>
      <c r="K459" s="105"/>
      <c r="L459" s="105"/>
      <c r="M459" s="105"/>
      <c r="N459" s="105"/>
      <c r="O459" s="105"/>
      <c r="P459" s="105"/>
      <c r="Q459" s="105"/>
    </row>
    <row r="460" spans="1:17" ht="15.75">
      <c r="A460" s="131"/>
      <c r="B460" s="132"/>
      <c r="C460" s="133"/>
      <c r="D460" s="132"/>
      <c r="E460" s="132"/>
      <c r="F460" s="133"/>
      <c r="G460" s="133"/>
      <c r="H460" s="133"/>
      <c r="I460" s="105"/>
      <c r="K460" s="105"/>
      <c r="L460" s="105"/>
      <c r="M460" s="105"/>
      <c r="N460" s="105"/>
      <c r="O460" s="105"/>
      <c r="P460" s="105"/>
      <c r="Q460" s="105"/>
    </row>
    <row r="461" spans="1:17" ht="15.75">
      <c r="A461" s="131"/>
      <c r="B461" s="132"/>
      <c r="C461" s="133"/>
      <c r="D461" s="132"/>
      <c r="E461" s="132"/>
      <c r="F461" s="133"/>
      <c r="G461" s="133"/>
      <c r="H461" s="133"/>
      <c r="I461" s="105"/>
      <c r="K461" s="105"/>
      <c r="L461" s="105"/>
      <c r="M461" s="105"/>
      <c r="N461" s="105"/>
      <c r="O461" s="105"/>
      <c r="P461" s="105"/>
      <c r="Q461" s="105"/>
    </row>
    <row r="462" spans="1:17" ht="15.75">
      <c r="A462" s="131"/>
      <c r="B462" s="132"/>
      <c r="C462" s="133"/>
      <c r="D462" s="132"/>
      <c r="E462" s="132"/>
      <c r="F462" s="133"/>
      <c r="G462" s="133"/>
      <c r="H462" s="133"/>
      <c r="I462" s="105"/>
      <c r="K462" s="105"/>
      <c r="L462" s="105"/>
      <c r="M462" s="105"/>
      <c r="N462" s="105"/>
      <c r="O462" s="105"/>
      <c r="P462" s="105"/>
      <c r="Q462" s="105"/>
    </row>
    <row r="463" spans="1:17" ht="15.75">
      <c r="A463" s="131"/>
      <c r="B463" s="132"/>
      <c r="C463" s="133"/>
      <c r="D463" s="132"/>
      <c r="E463" s="132"/>
      <c r="F463" s="133"/>
      <c r="G463" s="133"/>
      <c r="H463" s="133"/>
      <c r="I463" s="105"/>
      <c r="K463" s="105"/>
      <c r="L463" s="105"/>
      <c r="M463" s="105"/>
      <c r="N463" s="105"/>
      <c r="O463" s="105"/>
      <c r="P463" s="105"/>
      <c r="Q463" s="105"/>
    </row>
    <row r="464" spans="1:17" ht="15.75">
      <c r="A464" s="131"/>
      <c r="B464" s="132"/>
      <c r="C464" s="133"/>
      <c r="D464" s="132"/>
      <c r="E464" s="132"/>
      <c r="F464" s="133"/>
      <c r="G464" s="133"/>
      <c r="H464" s="133"/>
      <c r="I464" s="105"/>
      <c r="K464" s="105"/>
      <c r="L464" s="105"/>
      <c r="M464" s="105"/>
      <c r="N464" s="105"/>
      <c r="O464" s="105"/>
      <c r="P464" s="105"/>
      <c r="Q464" s="105"/>
    </row>
    <row r="465" spans="1:17" ht="15.75">
      <c r="A465" s="131"/>
      <c r="B465" s="132"/>
      <c r="C465" s="133"/>
      <c r="D465" s="132"/>
      <c r="E465" s="132"/>
      <c r="F465" s="133"/>
      <c r="G465" s="133"/>
      <c r="H465" s="133"/>
      <c r="I465" s="105"/>
      <c r="K465" s="105"/>
      <c r="L465" s="105"/>
      <c r="M465" s="105"/>
      <c r="N465" s="105"/>
      <c r="O465" s="105"/>
      <c r="P465" s="105"/>
      <c r="Q465" s="105"/>
    </row>
    <row r="466" spans="1:17" ht="15.75">
      <c r="A466" s="131"/>
      <c r="B466" s="132"/>
      <c r="C466" s="133"/>
      <c r="D466" s="132"/>
      <c r="E466" s="132"/>
      <c r="F466" s="133"/>
      <c r="G466" s="133"/>
      <c r="H466" s="133"/>
      <c r="I466" s="105"/>
      <c r="K466" s="105"/>
      <c r="L466" s="105"/>
      <c r="M466" s="105"/>
      <c r="N466" s="105"/>
      <c r="O466" s="105"/>
      <c r="P466" s="105"/>
      <c r="Q466" s="105"/>
    </row>
    <row r="467" spans="1:17" ht="15.75">
      <c r="A467" s="131"/>
      <c r="B467" s="132"/>
      <c r="C467" s="133"/>
      <c r="D467" s="132"/>
      <c r="E467" s="132"/>
      <c r="F467" s="133"/>
      <c r="G467" s="133"/>
      <c r="H467" s="133"/>
      <c r="I467" s="105"/>
      <c r="K467" s="105"/>
      <c r="L467" s="105"/>
      <c r="M467" s="105"/>
      <c r="N467" s="105"/>
      <c r="O467" s="105"/>
      <c r="P467" s="105"/>
      <c r="Q467" s="105"/>
    </row>
    <row r="468" spans="1:17" ht="15.75">
      <c r="A468" s="131"/>
      <c r="B468" s="132"/>
      <c r="C468" s="133"/>
      <c r="D468" s="132"/>
      <c r="E468" s="132"/>
      <c r="F468" s="133"/>
      <c r="G468" s="133"/>
      <c r="H468" s="133"/>
      <c r="I468" s="105"/>
      <c r="K468" s="105"/>
      <c r="L468" s="105"/>
      <c r="M468" s="105"/>
      <c r="N468" s="105"/>
      <c r="O468" s="105"/>
      <c r="P468" s="105"/>
      <c r="Q468" s="105"/>
    </row>
    <row r="469" spans="1:17" ht="15.75">
      <c r="A469" s="131"/>
      <c r="B469" s="132"/>
      <c r="C469" s="133"/>
      <c r="D469" s="132"/>
      <c r="E469" s="132"/>
      <c r="F469" s="133"/>
      <c r="G469" s="133"/>
      <c r="H469" s="133"/>
      <c r="I469" s="105"/>
      <c r="K469" s="105"/>
      <c r="L469" s="105"/>
      <c r="M469" s="105"/>
      <c r="N469" s="105"/>
      <c r="O469" s="105"/>
      <c r="P469" s="105"/>
      <c r="Q469" s="105"/>
    </row>
    <row r="470" spans="1:17" ht="15.75">
      <c r="A470" s="131"/>
      <c r="B470" s="132"/>
      <c r="C470" s="133"/>
      <c r="D470" s="132"/>
      <c r="E470" s="132"/>
      <c r="F470" s="133"/>
      <c r="G470" s="133"/>
      <c r="H470" s="133"/>
      <c r="I470" s="105"/>
      <c r="K470" s="105"/>
      <c r="L470" s="105"/>
      <c r="M470" s="105"/>
      <c r="N470" s="105"/>
      <c r="O470" s="105"/>
      <c r="P470" s="105"/>
      <c r="Q470" s="105"/>
    </row>
    <row r="471" spans="1:17" ht="15.75">
      <c r="A471" s="131"/>
      <c r="B471" s="132"/>
      <c r="C471" s="133"/>
      <c r="D471" s="132"/>
      <c r="E471" s="132"/>
      <c r="F471" s="133"/>
      <c r="G471" s="133"/>
      <c r="H471" s="133"/>
      <c r="I471" s="105"/>
      <c r="K471" s="105"/>
      <c r="L471" s="105"/>
      <c r="M471" s="105"/>
      <c r="N471" s="105"/>
      <c r="O471" s="105"/>
      <c r="P471" s="105"/>
      <c r="Q471" s="105"/>
    </row>
    <row r="472" spans="1:17" ht="15.75">
      <c r="A472" s="131"/>
      <c r="B472" s="132"/>
      <c r="C472" s="133"/>
      <c r="D472" s="132"/>
      <c r="E472" s="132"/>
      <c r="F472" s="133"/>
      <c r="G472" s="133"/>
      <c r="H472" s="133"/>
      <c r="I472" s="105"/>
      <c r="K472" s="105"/>
      <c r="L472" s="105"/>
      <c r="M472" s="105"/>
      <c r="N472" s="105"/>
      <c r="O472" s="105"/>
      <c r="P472" s="105"/>
      <c r="Q472" s="105"/>
    </row>
    <row r="473" spans="1:17" ht="15.75">
      <c r="A473" s="131"/>
      <c r="B473" s="132"/>
      <c r="C473" s="133"/>
      <c r="D473" s="132"/>
      <c r="E473" s="132"/>
      <c r="F473" s="133"/>
      <c r="G473" s="133"/>
      <c r="H473" s="133"/>
      <c r="I473" s="105"/>
      <c r="K473" s="105"/>
      <c r="L473" s="105"/>
      <c r="M473" s="105"/>
      <c r="N473" s="105"/>
      <c r="O473" s="105"/>
      <c r="P473" s="105"/>
      <c r="Q473" s="105"/>
    </row>
    <row r="474" spans="1:17" ht="15.75">
      <c r="A474" s="131"/>
      <c r="B474" s="132"/>
      <c r="C474" s="133"/>
      <c r="D474" s="132"/>
      <c r="E474" s="132"/>
      <c r="F474" s="133"/>
      <c r="G474" s="133"/>
      <c r="H474" s="133"/>
      <c r="I474" s="105"/>
      <c r="K474" s="105"/>
      <c r="L474" s="105"/>
      <c r="M474" s="105"/>
      <c r="N474" s="105"/>
      <c r="O474" s="105"/>
      <c r="P474" s="105"/>
      <c r="Q474" s="105"/>
    </row>
    <row r="475" spans="1:17" ht="15.75">
      <c r="A475" s="131"/>
      <c r="B475" s="132"/>
      <c r="C475" s="133"/>
      <c r="D475" s="132"/>
      <c r="E475" s="132"/>
      <c r="F475" s="133"/>
      <c r="G475" s="133"/>
      <c r="H475" s="133"/>
      <c r="I475" s="105"/>
      <c r="K475" s="105"/>
      <c r="L475" s="105"/>
      <c r="M475" s="105"/>
      <c r="N475" s="105"/>
      <c r="O475" s="105"/>
      <c r="P475" s="105"/>
      <c r="Q475" s="105"/>
    </row>
    <row r="476" spans="1:17" ht="15.75">
      <c r="A476" s="131"/>
      <c r="B476" s="132"/>
      <c r="C476" s="133"/>
      <c r="D476" s="132"/>
      <c r="E476" s="132"/>
      <c r="F476" s="133"/>
      <c r="G476" s="133"/>
      <c r="H476" s="133"/>
      <c r="I476" s="105"/>
      <c r="K476" s="105"/>
      <c r="L476" s="105"/>
      <c r="M476" s="105"/>
      <c r="N476" s="105"/>
      <c r="O476" s="105"/>
      <c r="P476" s="105"/>
      <c r="Q476" s="105"/>
    </row>
    <row r="477" spans="1:17" ht="15.75">
      <c r="A477" s="131"/>
      <c r="B477" s="132"/>
      <c r="C477" s="133"/>
      <c r="D477" s="132"/>
      <c r="E477" s="132"/>
      <c r="F477" s="133"/>
      <c r="G477" s="133"/>
      <c r="H477" s="133"/>
      <c r="I477" s="105"/>
      <c r="K477" s="105"/>
      <c r="L477" s="105"/>
      <c r="M477" s="105"/>
      <c r="N477" s="105"/>
      <c r="O477" s="105"/>
      <c r="P477" s="105"/>
      <c r="Q477" s="105"/>
    </row>
    <row r="478" spans="1:17" ht="15.75">
      <c r="A478" s="131"/>
      <c r="B478" s="132"/>
      <c r="C478" s="133"/>
      <c r="D478" s="132"/>
      <c r="E478" s="132"/>
      <c r="F478" s="133"/>
      <c r="G478" s="133"/>
      <c r="H478" s="133"/>
      <c r="I478" s="105"/>
      <c r="K478" s="105"/>
      <c r="L478" s="105"/>
      <c r="M478" s="105"/>
      <c r="N478" s="105"/>
      <c r="O478" s="105"/>
      <c r="P478" s="105"/>
      <c r="Q478" s="105"/>
    </row>
    <row r="479" spans="1:17" ht="15.75">
      <c r="A479" s="131"/>
      <c r="B479" s="132"/>
      <c r="C479" s="133"/>
      <c r="D479" s="132"/>
      <c r="E479" s="132"/>
      <c r="F479" s="133"/>
      <c r="G479" s="133"/>
      <c r="H479" s="133"/>
      <c r="I479" s="105"/>
      <c r="K479" s="105"/>
      <c r="L479" s="105"/>
      <c r="M479" s="105"/>
      <c r="N479" s="105"/>
      <c r="O479" s="105"/>
      <c r="P479" s="105"/>
      <c r="Q479" s="105"/>
    </row>
    <row r="480" spans="1:17" ht="15.75">
      <c r="A480" s="131"/>
      <c r="B480" s="132"/>
      <c r="C480" s="133"/>
      <c r="D480" s="132"/>
      <c r="E480" s="132"/>
      <c r="F480" s="133"/>
      <c r="G480" s="133"/>
      <c r="H480" s="133"/>
      <c r="I480" s="105"/>
      <c r="K480" s="105"/>
      <c r="L480" s="105"/>
      <c r="M480" s="105"/>
      <c r="N480" s="105"/>
      <c r="O480" s="105"/>
      <c r="P480" s="105"/>
      <c r="Q480" s="105"/>
    </row>
    <row r="481" spans="1:25" ht="15.75">
      <c r="A481" s="131"/>
      <c r="B481" s="132"/>
      <c r="C481" s="133"/>
      <c r="D481" s="132"/>
      <c r="E481" s="132"/>
      <c r="F481" s="133"/>
      <c r="G481" s="133"/>
      <c r="H481" s="133"/>
      <c r="I481" s="105"/>
      <c r="K481" s="105"/>
      <c r="L481" s="105"/>
      <c r="M481" s="105"/>
      <c r="N481" s="105"/>
      <c r="O481" s="105"/>
      <c r="P481" s="105"/>
      <c r="Q481" s="105"/>
    </row>
    <row r="482" spans="1:25" ht="15.75">
      <c r="A482" s="131"/>
      <c r="B482" s="132"/>
      <c r="C482" s="133"/>
      <c r="D482" s="132"/>
      <c r="E482" s="132"/>
      <c r="F482" s="133"/>
      <c r="G482" s="133"/>
      <c r="H482" s="133"/>
      <c r="I482" s="105"/>
      <c r="K482" s="105"/>
      <c r="L482" s="105"/>
      <c r="M482" s="105"/>
      <c r="N482" s="105"/>
      <c r="O482" s="105"/>
      <c r="P482" s="105"/>
      <c r="Q482" s="105"/>
    </row>
    <row r="483" spans="1:25" ht="15.75">
      <c r="A483" s="131"/>
      <c r="B483" s="132"/>
      <c r="C483" s="133"/>
      <c r="D483" s="132"/>
      <c r="E483" s="132"/>
      <c r="F483" s="133"/>
      <c r="G483" s="133"/>
      <c r="H483" s="133"/>
      <c r="I483" s="105"/>
      <c r="K483" s="105"/>
      <c r="L483" s="105"/>
      <c r="M483" s="105"/>
      <c r="N483" s="105"/>
      <c r="O483" s="105"/>
      <c r="P483" s="105"/>
      <c r="Q483" s="105"/>
    </row>
    <row r="484" spans="1:25" ht="15.75">
      <c r="A484" s="131"/>
      <c r="B484" s="132"/>
      <c r="C484" s="133"/>
      <c r="D484" s="132"/>
      <c r="E484" s="132"/>
      <c r="F484" s="133"/>
      <c r="G484" s="133"/>
      <c r="H484" s="133"/>
      <c r="I484" s="105"/>
      <c r="K484" s="105"/>
      <c r="L484" s="105"/>
      <c r="M484" s="105"/>
      <c r="N484" s="105"/>
      <c r="O484" s="105"/>
      <c r="P484" s="105"/>
      <c r="Q484" s="105"/>
    </row>
    <row r="485" spans="1:25" ht="15.75">
      <c r="A485" s="131"/>
      <c r="B485" s="132"/>
      <c r="C485" s="133"/>
      <c r="D485" s="132"/>
      <c r="E485" s="132"/>
      <c r="F485" s="133"/>
      <c r="G485" s="133"/>
      <c r="H485" s="133"/>
      <c r="I485" s="105"/>
      <c r="K485" s="105"/>
      <c r="L485" s="105"/>
      <c r="M485" s="105"/>
      <c r="N485" s="105"/>
      <c r="O485" s="105"/>
      <c r="P485" s="105"/>
      <c r="Q485" s="105"/>
    </row>
    <row r="486" spans="1:25" ht="15.75">
      <c r="A486" s="131"/>
      <c r="B486" s="132"/>
      <c r="C486" s="133"/>
      <c r="D486" s="132"/>
      <c r="E486" s="132"/>
      <c r="F486" s="133"/>
      <c r="G486" s="133"/>
      <c r="H486" s="133"/>
      <c r="I486" s="105"/>
      <c r="K486" s="105"/>
      <c r="L486" s="105"/>
      <c r="M486" s="105"/>
      <c r="N486" s="105"/>
      <c r="O486" s="105"/>
      <c r="P486" s="105"/>
      <c r="Q486" s="105"/>
    </row>
    <row r="487" spans="1:25" ht="15.75">
      <c r="A487" s="131"/>
      <c r="B487" s="132"/>
      <c r="C487" s="133"/>
      <c r="D487" s="132"/>
      <c r="E487" s="132"/>
      <c r="F487" s="133"/>
      <c r="G487" s="133"/>
      <c r="H487" s="133"/>
      <c r="I487" s="105"/>
      <c r="K487" s="105"/>
      <c r="L487" s="105"/>
      <c r="M487" s="105"/>
      <c r="N487" s="105"/>
      <c r="O487" s="105"/>
      <c r="P487" s="105"/>
      <c r="Q487" s="105"/>
    </row>
    <row r="488" spans="1:25" ht="15.75">
      <c r="A488" s="131"/>
      <c r="B488" s="132"/>
      <c r="C488" s="133"/>
      <c r="D488" s="132"/>
      <c r="E488" s="132"/>
      <c r="F488" s="133"/>
      <c r="G488" s="133"/>
      <c r="H488" s="133"/>
      <c r="I488" s="105"/>
      <c r="K488" s="105"/>
      <c r="L488" s="105"/>
      <c r="M488" s="105"/>
      <c r="N488" s="105"/>
      <c r="O488" s="105"/>
      <c r="P488" s="105"/>
      <c r="Q488" s="105"/>
    </row>
    <row r="489" spans="1:25" ht="15.75">
      <c r="A489" s="131"/>
      <c r="B489" s="132"/>
      <c r="C489" s="133"/>
      <c r="D489" s="132"/>
      <c r="E489" s="132"/>
      <c r="F489" s="133"/>
      <c r="G489" s="133"/>
      <c r="H489" s="133"/>
      <c r="I489" s="105"/>
      <c r="K489" s="105"/>
      <c r="L489" s="105"/>
      <c r="M489" s="105"/>
      <c r="N489" s="105"/>
      <c r="O489" s="105"/>
      <c r="P489" s="105"/>
      <c r="Q489" s="105"/>
    </row>
    <row r="490" spans="1:25" ht="15.75">
      <c r="A490" s="131"/>
      <c r="B490" s="132"/>
      <c r="C490" s="133"/>
      <c r="D490" s="132"/>
      <c r="E490" s="132"/>
      <c r="F490" s="133"/>
      <c r="G490" s="133"/>
      <c r="H490" s="133"/>
      <c r="I490" s="105"/>
      <c r="K490" s="105"/>
      <c r="L490" s="105"/>
      <c r="M490" s="105"/>
      <c r="N490" s="105"/>
      <c r="O490" s="105"/>
      <c r="P490" s="105"/>
      <c r="Q490" s="105"/>
    </row>
    <row r="491" spans="1:25" ht="15.75">
      <c r="A491" s="131"/>
      <c r="B491" s="132"/>
      <c r="C491" s="133"/>
      <c r="D491" s="132"/>
      <c r="E491" s="132"/>
      <c r="F491" s="133"/>
      <c r="G491" s="133"/>
      <c r="H491" s="133"/>
      <c r="I491" s="105"/>
      <c r="K491" s="105"/>
      <c r="L491" s="105"/>
      <c r="M491" s="105"/>
      <c r="N491" s="105"/>
      <c r="O491" s="105"/>
      <c r="P491" s="105"/>
      <c r="Q491" s="105"/>
    </row>
    <row r="492" spans="1:25" ht="15.75">
      <c r="A492" s="131"/>
      <c r="B492" s="132"/>
      <c r="C492" s="133"/>
      <c r="D492" s="132"/>
      <c r="E492" s="132"/>
      <c r="F492" s="133"/>
      <c r="G492" s="133"/>
      <c r="H492" s="133"/>
      <c r="I492" s="105"/>
      <c r="K492" s="105"/>
      <c r="L492" s="105"/>
      <c r="M492" s="105"/>
      <c r="N492" s="105"/>
      <c r="O492" s="105"/>
      <c r="P492" s="105"/>
      <c r="Q492" s="105"/>
    </row>
    <row r="493" spans="1:25" ht="15.75">
      <c r="A493" s="131"/>
      <c r="B493" s="132"/>
      <c r="C493" s="133"/>
      <c r="D493" s="132"/>
      <c r="E493" s="132"/>
      <c r="F493" s="133"/>
      <c r="G493" s="133"/>
      <c r="H493" s="133"/>
    </row>
    <row r="494" spans="1:25" ht="15.75">
      <c r="A494" s="131"/>
      <c r="B494" s="132"/>
      <c r="C494" s="133"/>
      <c r="D494" s="132"/>
      <c r="E494" s="132"/>
      <c r="F494" s="133"/>
      <c r="G494" s="133"/>
      <c r="H494" s="133"/>
    </row>
    <row r="495" spans="1:25" ht="15.75">
      <c r="A495" s="131"/>
      <c r="B495" s="132"/>
      <c r="C495" s="133"/>
      <c r="D495" s="132"/>
      <c r="E495" s="132"/>
      <c r="F495" s="133"/>
      <c r="G495" s="133"/>
      <c r="H495" s="133"/>
    </row>
    <row r="496" spans="1:25" s="135" customFormat="1" ht="15.75">
      <c r="A496" s="131"/>
      <c r="B496" s="132"/>
      <c r="C496" s="133"/>
      <c r="D496" s="132"/>
      <c r="E496" s="132"/>
      <c r="F496" s="133"/>
      <c r="G496" s="133"/>
      <c r="H496" s="133"/>
      <c r="J496" s="428"/>
      <c r="R496" s="101"/>
      <c r="S496" s="101"/>
      <c r="T496" s="101"/>
      <c r="U496" s="101"/>
      <c r="V496" s="101"/>
      <c r="W496" s="101"/>
      <c r="X496" s="101"/>
      <c r="Y496" s="101"/>
    </row>
    <row r="497" spans="1:25" s="135" customFormat="1" ht="15.75">
      <c r="A497" s="131"/>
      <c r="B497" s="132"/>
      <c r="C497" s="133"/>
      <c r="D497" s="132"/>
      <c r="E497" s="132"/>
      <c r="F497" s="133"/>
      <c r="G497" s="133"/>
      <c r="H497" s="133"/>
      <c r="J497" s="428"/>
      <c r="R497" s="101"/>
      <c r="S497" s="101"/>
      <c r="T497" s="101"/>
      <c r="U497" s="101"/>
      <c r="V497" s="101"/>
      <c r="W497" s="101"/>
      <c r="X497" s="101"/>
      <c r="Y497" s="101"/>
    </row>
    <row r="498" spans="1:25" s="135" customFormat="1" ht="15.75">
      <c r="A498" s="131"/>
      <c r="B498" s="132"/>
      <c r="C498" s="133"/>
      <c r="D498" s="132"/>
      <c r="E498" s="132"/>
      <c r="F498" s="133"/>
      <c r="G498" s="133"/>
      <c r="H498" s="133"/>
      <c r="J498" s="428"/>
      <c r="R498" s="101"/>
      <c r="S498" s="101"/>
      <c r="T498" s="101"/>
      <c r="U498" s="101"/>
      <c r="V498" s="101"/>
      <c r="W498" s="101"/>
      <c r="X498" s="101"/>
      <c r="Y498" s="101"/>
    </row>
    <row r="499" spans="1:25" s="135" customFormat="1" ht="15.75">
      <c r="A499" s="131"/>
      <c r="B499" s="132"/>
      <c r="C499" s="133"/>
      <c r="D499" s="132"/>
      <c r="E499" s="132"/>
      <c r="F499" s="133"/>
      <c r="G499" s="133"/>
      <c r="H499" s="133"/>
      <c r="J499" s="428"/>
      <c r="R499" s="101"/>
      <c r="S499" s="101"/>
      <c r="T499" s="101"/>
      <c r="U499" s="101"/>
      <c r="V499" s="101"/>
      <c r="W499" s="101"/>
      <c r="X499" s="101"/>
      <c r="Y499" s="101"/>
    </row>
    <row r="500" spans="1:25" s="135" customFormat="1" ht="15.75">
      <c r="A500" s="131"/>
      <c r="B500" s="132"/>
      <c r="C500" s="133"/>
      <c r="D500" s="132"/>
      <c r="E500" s="132"/>
      <c r="F500" s="133"/>
      <c r="G500" s="133"/>
      <c r="H500" s="133"/>
      <c r="J500" s="428"/>
      <c r="R500" s="101"/>
      <c r="S500" s="101"/>
      <c r="T500" s="101"/>
      <c r="U500" s="101"/>
      <c r="V500" s="101"/>
      <c r="W500" s="101"/>
      <c r="X500" s="101"/>
      <c r="Y500" s="101"/>
    </row>
    <row r="501" spans="1:25" s="135" customFormat="1" ht="15.75">
      <c r="A501" s="131"/>
      <c r="B501" s="132"/>
      <c r="C501" s="133"/>
      <c r="D501" s="132"/>
      <c r="E501" s="132"/>
      <c r="F501" s="133"/>
      <c r="G501" s="133"/>
      <c r="H501" s="133"/>
      <c r="J501" s="428"/>
      <c r="R501" s="101"/>
      <c r="S501" s="101"/>
      <c r="T501" s="101"/>
      <c r="U501" s="101"/>
      <c r="V501" s="101"/>
      <c r="W501" s="101"/>
      <c r="X501" s="101"/>
      <c r="Y501" s="101"/>
    </row>
    <row r="502" spans="1:25" s="135" customFormat="1" ht="15.75">
      <c r="A502" s="131"/>
      <c r="B502" s="132"/>
      <c r="C502" s="133"/>
      <c r="D502" s="132"/>
      <c r="E502" s="132"/>
      <c r="F502" s="133"/>
      <c r="G502" s="133"/>
      <c r="H502" s="133"/>
      <c r="J502" s="428"/>
      <c r="R502" s="101"/>
      <c r="S502" s="101"/>
      <c r="T502" s="101"/>
      <c r="U502" s="101"/>
      <c r="V502" s="101"/>
      <c r="W502" s="101"/>
      <c r="X502" s="101"/>
      <c r="Y502" s="101"/>
    </row>
    <row r="503" spans="1:25" s="135" customFormat="1" ht="15.75">
      <c r="A503" s="131"/>
      <c r="B503" s="132"/>
      <c r="C503" s="133"/>
      <c r="D503" s="132"/>
      <c r="E503" s="132"/>
      <c r="F503" s="133"/>
      <c r="G503" s="133"/>
      <c r="H503" s="133"/>
      <c r="J503" s="428"/>
      <c r="R503" s="101"/>
      <c r="S503" s="101"/>
      <c r="T503" s="101"/>
      <c r="U503" s="101"/>
      <c r="V503" s="101"/>
      <c r="W503" s="101"/>
      <c r="X503" s="101"/>
      <c r="Y503" s="101"/>
    </row>
    <row r="504" spans="1:25" s="135" customFormat="1" ht="15.75">
      <c r="A504" s="131"/>
      <c r="B504" s="132"/>
      <c r="C504" s="133"/>
      <c r="D504" s="132"/>
      <c r="E504" s="132"/>
      <c r="F504" s="133"/>
      <c r="G504" s="133"/>
      <c r="H504" s="133"/>
      <c r="J504" s="428"/>
      <c r="R504" s="101"/>
      <c r="S504" s="101"/>
      <c r="T504" s="101"/>
      <c r="U504" s="101"/>
      <c r="V504" s="101"/>
      <c r="W504" s="101"/>
      <c r="X504" s="101"/>
      <c r="Y504" s="101"/>
    </row>
    <row r="505" spans="1:25" s="135" customFormat="1" ht="15.75">
      <c r="A505" s="131"/>
      <c r="B505" s="132"/>
      <c r="C505" s="133"/>
      <c r="D505" s="132"/>
      <c r="E505" s="132"/>
      <c r="F505" s="133"/>
      <c r="G505" s="133"/>
      <c r="H505" s="133"/>
      <c r="J505" s="428"/>
      <c r="R505" s="101"/>
      <c r="S505" s="101"/>
      <c r="T505" s="101"/>
      <c r="U505" s="101"/>
      <c r="V505" s="101"/>
      <c r="W505" s="101"/>
      <c r="X505" s="101"/>
      <c r="Y505" s="101"/>
    </row>
    <row r="506" spans="1:25" s="135" customFormat="1" ht="15.75">
      <c r="A506" s="131"/>
      <c r="B506" s="132"/>
      <c r="C506" s="133"/>
      <c r="D506" s="132"/>
      <c r="E506" s="132"/>
      <c r="F506" s="133"/>
      <c r="G506" s="133"/>
      <c r="H506" s="133"/>
      <c r="J506" s="428"/>
      <c r="R506" s="101"/>
      <c r="S506" s="101"/>
      <c r="T506" s="101"/>
      <c r="U506" s="101"/>
      <c r="V506" s="101"/>
      <c r="W506" s="101"/>
      <c r="X506" s="101"/>
      <c r="Y506" s="101"/>
    </row>
    <row r="507" spans="1:25" s="135" customFormat="1" ht="15.75">
      <c r="A507" s="131"/>
      <c r="B507" s="132"/>
      <c r="C507" s="133"/>
      <c r="D507" s="132"/>
      <c r="E507" s="132"/>
      <c r="F507" s="133"/>
      <c r="G507" s="133"/>
      <c r="H507" s="133"/>
      <c r="J507" s="428"/>
      <c r="R507" s="101"/>
      <c r="S507" s="101"/>
      <c r="T507" s="101"/>
      <c r="U507" s="101"/>
      <c r="V507" s="101"/>
      <c r="W507" s="101"/>
      <c r="X507" s="101"/>
      <c r="Y507" s="101"/>
    </row>
    <row r="508" spans="1:25" s="135" customFormat="1" ht="15.75">
      <c r="A508" s="131"/>
      <c r="B508" s="132"/>
      <c r="C508" s="133"/>
      <c r="D508" s="132"/>
      <c r="E508" s="132"/>
      <c r="F508" s="133"/>
      <c r="G508" s="133"/>
      <c r="H508" s="133"/>
      <c r="J508" s="428"/>
      <c r="R508" s="101"/>
      <c r="S508" s="101"/>
      <c r="T508" s="101"/>
      <c r="U508" s="101"/>
      <c r="V508" s="101"/>
      <c r="W508" s="101"/>
      <c r="X508" s="101"/>
      <c r="Y508" s="101"/>
    </row>
    <row r="509" spans="1:25" s="135" customFormat="1" ht="15" customHeight="1">
      <c r="A509" s="131"/>
      <c r="B509" s="132"/>
      <c r="C509" s="133"/>
      <c r="D509" s="132"/>
      <c r="E509" s="132"/>
      <c r="F509" s="133"/>
      <c r="G509" s="133"/>
      <c r="H509" s="133"/>
      <c r="J509" s="428"/>
      <c r="R509" s="101"/>
      <c r="S509" s="101"/>
      <c r="T509" s="101"/>
      <c r="U509" s="101"/>
      <c r="V509" s="101"/>
      <c r="W509" s="101"/>
      <c r="X509" s="101"/>
      <c r="Y509" s="101"/>
    </row>
    <row r="510" spans="1:25" s="135" customFormat="1" ht="15" customHeight="1">
      <c r="A510" s="131"/>
      <c r="B510" s="132"/>
      <c r="C510" s="133"/>
      <c r="D510" s="132"/>
      <c r="E510" s="132"/>
      <c r="F510" s="133"/>
      <c r="G510" s="133"/>
      <c r="H510" s="133"/>
      <c r="J510" s="428"/>
      <c r="R510" s="101"/>
      <c r="S510" s="101"/>
      <c r="T510" s="101"/>
      <c r="U510" s="101"/>
      <c r="V510" s="101"/>
      <c r="W510" s="101"/>
      <c r="X510" s="101"/>
      <c r="Y510" s="101"/>
    </row>
    <row r="511" spans="1:25" s="135" customFormat="1" ht="15" customHeight="1">
      <c r="A511" s="131"/>
      <c r="B511" s="132"/>
      <c r="C511" s="133"/>
      <c r="D511" s="132"/>
      <c r="E511" s="132"/>
      <c r="F511" s="133"/>
      <c r="G511" s="133"/>
      <c r="H511" s="133"/>
      <c r="J511" s="428"/>
      <c r="R511" s="101"/>
      <c r="S511" s="101"/>
      <c r="T511" s="101"/>
      <c r="U511" s="101"/>
      <c r="V511" s="101"/>
      <c r="W511" s="101"/>
      <c r="X511" s="101"/>
      <c r="Y511" s="101"/>
    </row>
    <row r="512" spans="1:25" s="137" customFormat="1" ht="15" customHeight="1">
      <c r="A512" s="131"/>
      <c r="B512" s="132"/>
      <c r="C512" s="133"/>
      <c r="D512" s="132"/>
      <c r="E512" s="132"/>
      <c r="F512" s="133"/>
      <c r="G512" s="133"/>
      <c r="H512" s="133"/>
      <c r="I512" s="135"/>
      <c r="J512" s="428"/>
      <c r="K512" s="135"/>
      <c r="L512" s="135"/>
      <c r="M512" s="135"/>
      <c r="N512" s="135"/>
      <c r="O512" s="135"/>
      <c r="P512" s="135"/>
      <c r="Q512" s="135"/>
      <c r="R512" s="101"/>
      <c r="S512" s="101"/>
      <c r="T512" s="101"/>
      <c r="U512" s="101"/>
      <c r="V512" s="101"/>
      <c r="W512" s="101"/>
      <c r="X512" s="101"/>
      <c r="Y512" s="101"/>
    </row>
    <row r="513" spans="1:25" s="137" customFormat="1" ht="15" customHeight="1">
      <c r="A513" s="131"/>
      <c r="B513" s="132"/>
      <c r="C513" s="133"/>
      <c r="D513" s="132"/>
      <c r="E513" s="132"/>
      <c r="F513" s="133"/>
      <c r="G513" s="133"/>
      <c r="H513" s="133"/>
      <c r="I513" s="135"/>
      <c r="J513" s="428"/>
      <c r="K513" s="135"/>
      <c r="L513" s="135"/>
      <c r="M513" s="135"/>
      <c r="N513" s="135"/>
      <c r="O513" s="135"/>
      <c r="P513" s="135"/>
      <c r="Q513" s="135"/>
      <c r="R513" s="101"/>
      <c r="S513" s="101"/>
      <c r="T513" s="101"/>
      <c r="U513" s="101"/>
      <c r="V513" s="101"/>
      <c r="W513" s="101"/>
      <c r="X513" s="101"/>
      <c r="Y513" s="101"/>
    </row>
    <row r="514" spans="1:25" ht="15" customHeight="1">
      <c r="A514" s="131"/>
      <c r="B514" s="132"/>
      <c r="C514" s="133"/>
      <c r="D514" s="132"/>
      <c r="E514" s="132"/>
      <c r="F514" s="133"/>
      <c r="G514" s="133"/>
      <c r="H514" s="133"/>
    </row>
    <row r="515" spans="1:25" s="135" customFormat="1" ht="15" customHeight="1">
      <c r="A515" s="131"/>
      <c r="B515" s="132"/>
      <c r="C515" s="133"/>
      <c r="D515" s="132"/>
      <c r="E515" s="132"/>
      <c r="F515" s="133"/>
      <c r="G515" s="133"/>
      <c r="H515" s="133"/>
      <c r="J515" s="428"/>
      <c r="R515" s="101"/>
      <c r="S515" s="101"/>
      <c r="T515" s="101"/>
      <c r="U515" s="101"/>
      <c r="V515" s="101"/>
      <c r="W515" s="101"/>
      <c r="X515" s="101"/>
      <c r="Y515" s="101"/>
    </row>
    <row r="516" spans="1:25" s="135" customFormat="1" ht="15" customHeight="1">
      <c r="A516" s="131"/>
      <c r="B516" s="132"/>
      <c r="C516" s="133"/>
      <c r="D516" s="132"/>
      <c r="E516" s="132"/>
      <c r="F516" s="133"/>
      <c r="G516" s="133"/>
      <c r="H516" s="133"/>
      <c r="J516" s="428"/>
      <c r="R516" s="101"/>
      <c r="S516" s="101"/>
      <c r="T516" s="101"/>
      <c r="U516" s="101"/>
      <c r="V516" s="101"/>
      <c r="W516" s="101"/>
      <c r="X516" s="101"/>
      <c r="Y516" s="101"/>
    </row>
    <row r="517" spans="1:25" s="135" customFormat="1" ht="15" customHeight="1">
      <c r="A517" s="131"/>
      <c r="B517" s="132"/>
      <c r="C517" s="133"/>
      <c r="D517" s="132"/>
      <c r="E517" s="132"/>
      <c r="F517" s="133"/>
      <c r="G517" s="133"/>
      <c r="H517" s="133"/>
      <c r="J517" s="428"/>
      <c r="R517" s="101"/>
      <c r="S517" s="101"/>
      <c r="T517" s="101"/>
      <c r="U517" s="101"/>
      <c r="V517" s="101"/>
      <c r="W517" s="101"/>
      <c r="X517" s="101"/>
      <c r="Y517" s="101"/>
    </row>
    <row r="518" spans="1:25" s="135" customFormat="1" ht="15" customHeight="1">
      <c r="A518" s="131"/>
      <c r="B518" s="132"/>
      <c r="C518" s="133"/>
      <c r="D518" s="132"/>
      <c r="E518" s="132"/>
      <c r="F518" s="133"/>
      <c r="G518" s="133"/>
      <c r="H518" s="133"/>
      <c r="J518" s="428"/>
      <c r="R518" s="101"/>
      <c r="S518" s="101"/>
      <c r="T518" s="101"/>
      <c r="U518" s="101"/>
      <c r="V518" s="101"/>
      <c r="W518" s="101"/>
      <c r="X518" s="101"/>
      <c r="Y518" s="101"/>
    </row>
    <row r="519" spans="1:25" s="135" customFormat="1" ht="15" customHeight="1">
      <c r="A519" s="131"/>
      <c r="B519" s="132"/>
      <c r="C519" s="133"/>
      <c r="D519" s="132"/>
      <c r="E519" s="132"/>
      <c r="F519" s="133"/>
      <c r="G519" s="133"/>
      <c r="H519" s="133"/>
      <c r="J519" s="428"/>
      <c r="R519" s="101"/>
      <c r="S519" s="101"/>
      <c r="T519" s="101"/>
      <c r="U519" s="101"/>
      <c r="V519" s="101"/>
      <c r="W519" s="101"/>
      <c r="X519" s="101"/>
      <c r="Y519" s="101"/>
    </row>
    <row r="520" spans="1:25" s="135" customFormat="1" ht="15" customHeight="1">
      <c r="A520" s="131"/>
      <c r="B520" s="132"/>
      <c r="C520" s="133"/>
      <c r="D520" s="132"/>
      <c r="E520" s="132"/>
      <c r="F520" s="133"/>
      <c r="G520" s="133"/>
      <c r="H520" s="133"/>
      <c r="J520" s="428"/>
      <c r="R520" s="101"/>
      <c r="S520" s="101"/>
      <c r="T520" s="101"/>
      <c r="U520" s="101"/>
      <c r="V520" s="101"/>
      <c r="W520" s="101"/>
      <c r="X520" s="101"/>
      <c r="Y520" s="101"/>
    </row>
    <row r="521" spans="1:25" s="135" customFormat="1" ht="15" customHeight="1">
      <c r="A521" s="131"/>
      <c r="B521" s="132"/>
      <c r="C521" s="133"/>
      <c r="D521" s="132"/>
      <c r="E521" s="132"/>
      <c r="F521" s="133"/>
      <c r="G521" s="133"/>
      <c r="H521" s="133"/>
      <c r="J521" s="428"/>
      <c r="R521" s="101"/>
      <c r="S521" s="101"/>
      <c r="T521" s="101"/>
      <c r="U521" s="101"/>
      <c r="V521" s="101"/>
      <c r="W521" s="101"/>
      <c r="X521" s="101"/>
      <c r="Y521" s="101"/>
    </row>
    <row r="522" spans="1:25" s="135" customFormat="1" ht="15" customHeight="1">
      <c r="A522" s="131"/>
      <c r="B522" s="132"/>
      <c r="C522" s="133"/>
      <c r="D522" s="132"/>
      <c r="E522" s="132"/>
      <c r="F522" s="133"/>
      <c r="G522" s="133"/>
      <c r="H522" s="133"/>
      <c r="J522" s="428"/>
      <c r="R522" s="101"/>
      <c r="S522" s="101"/>
      <c r="T522" s="101"/>
      <c r="U522" s="101"/>
      <c r="V522" s="101"/>
      <c r="W522" s="101"/>
      <c r="X522" s="101"/>
      <c r="Y522" s="101"/>
    </row>
    <row r="523" spans="1:25" s="135" customFormat="1" ht="15" customHeight="1">
      <c r="A523" s="131"/>
      <c r="B523" s="132"/>
      <c r="C523" s="133"/>
      <c r="D523" s="132"/>
      <c r="E523" s="132"/>
      <c r="F523" s="133"/>
      <c r="G523" s="133"/>
      <c r="H523" s="133"/>
      <c r="J523" s="428"/>
      <c r="R523" s="101"/>
      <c r="S523" s="101"/>
      <c r="T523" s="101"/>
      <c r="U523" s="101"/>
      <c r="V523" s="101"/>
      <c r="W523" s="101"/>
      <c r="X523" s="101"/>
      <c r="Y523" s="101"/>
    </row>
    <row r="524" spans="1:25" s="135" customFormat="1" ht="15" customHeight="1">
      <c r="A524" s="131"/>
      <c r="B524" s="132"/>
      <c r="C524" s="133"/>
      <c r="D524" s="132"/>
      <c r="E524" s="132"/>
      <c r="F524" s="133"/>
      <c r="G524" s="133"/>
      <c r="H524" s="133"/>
      <c r="J524" s="428"/>
      <c r="R524" s="101"/>
      <c r="S524" s="101"/>
      <c r="T524" s="101"/>
      <c r="U524" s="101"/>
      <c r="V524" s="101"/>
      <c r="W524" s="101"/>
      <c r="X524" s="101"/>
      <c r="Y524" s="101"/>
    </row>
    <row r="525" spans="1:25" s="135" customFormat="1" ht="15" customHeight="1">
      <c r="A525" s="131"/>
      <c r="B525" s="132"/>
      <c r="C525" s="133"/>
      <c r="D525" s="132"/>
      <c r="E525" s="132"/>
      <c r="F525" s="133"/>
      <c r="G525" s="133"/>
      <c r="H525" s="133"/>
      <c r="J525" s="428"/>
      <c r="R525" s="101"/>
      <c r="S525" s="101"/>
      <c r="T525" s="101"/>
      <c r="U525" s="101"/>
      <c r="V525" s="101"/>
      <c r="W525" s="101"/>
      <c r="X525" s="101"/>
      <c r="Y525" s="101"/>
    </row>
    <row r="526" spans="1:25" s="135" customFormat="1" ht="15" customHeight="1">
      <c r="A526" s="131"/>
      <c r="B526" s="132"/>
      <c r="C526" s="133"/>
      <c r="D526" s="132"/>
      <c r="E526" s="132"/>
      <c r="F526" s="133"/>
      <c r="G526" s="133"/>
      <c r="H526" s="133"/>
      <c r="J526" s="428"/>
      <c r="R526" s="101"/>
      <c r="S526" s="101"/>
      <c r="T526" s="101"/>
      <c r="U526" s="101"/>
      <c r="V526" s="101"/>
      <c r="W526" s="101"/>
      <c r="X526" s="101"/>
      <c r="Y526" s="101"/>
    </row>
    <row r="527" spans="1:25" s="135" customFormat="1" ht="15" customHeight="1">
      <c r="A527" s="131"/>
      <c r="B527" s="132"/>
      <c r="C527" s="133"/>
      <c r="D527" s="132"/>
      <c r="E527" s="132"/>
      <c r="F527" s="133"/>
      <c r="G527" s="133"/>
      <c r="H527" s="133"/>
      <c r="J527" s="428"/>
      <c r="R527" s="101"/>
      <c r="S527" s="101"/>
      <c r="T527" s="101"/>
      <c r="U527" s="101"/>
      <c r="V527" s="101"/>
      <c r="W527" s="101"/>
      <c r="X527" s="101"/>
      <c r="Y527" s="101"/>
    </row>
    <row r="528" spans="1:25" s="135" customFormat="1" ht="15" customHeight="1">
      <c r="A528" s="131"/>
      <c r="B528" s="132"/>
      <c r="C528" s="133"/>
      <c r="D528" s="132"/>
      <c r="E528" s="132"/>
      <c r="F528" s="133"/>
      <c r="G528" s="133"/>
      <c r="H528" s="133"/>
      <c r="J528" s="428"/>
      <c r="R528" s="101"/>
      <c r="S528" s="101"/>
      <c r="T528" s="101"/>
      <c r="U528" s="101"/>
      <c r="V528" s="101"/>
      <c r="W528" s="101"/>
      <c r="X528" s="101"/>
      <c r="Y528" s="101"/>
    </row>
    <row r="529" spans="1:25" s="135" customFormat="1" ht="15" customHeight="1">
      <c r="A529" s="131"/>
      <c r="B529" s="132"/>
      <c r="C529" s="133"/>
      <c r="D529" s="132"/>
      <c r="E529" s="132"/>
      <c r="F529" s="133"/>
      <c r="G529" s="133"/>
      <c r="H529" s="133"/>
      <c r="J529" s="428"/>
      <c r="R529" s="101"/>
      <c r="S529" s="101"/>
      <c r="T529" s="101"/>
      <c r="U529" s="101"/>
      <c r="V529" s="101"/>
      <c r="W529" s="101"/>
      <c r="X529" s="101"/>
      <c r="Y529" s="101"/>
    </row>
    <row r="530" spans="1:25" s="135" customFormat="1" ht="15" customHeight="1">
      <c r="A530" s="131"/>
      <c r="B530" s="132"/>
      <c r="C530" s="133"/>
      <c r="D530" s="132"/>
      <c r="E530" s="132"/>
      <c r="F530" s="133"/>
      <c r="G530" s="133"/>
      <c r="H530" s="133"/>
      <c r="J530" s="428"/>
      <c r="R530" s="101"/>
      <c r="S530" s="101"/>
      <c r="T530" s="101"/>
      <c r="U530" s="101"/>
      <c r="V530" s="101"/>
      <c r="W530" s="101"/>
      <c r="X530" s="101"/>
      <c r="Y530" s="101"/>
    </row>
    <row r="531" spans="1:25" s="135" customFormat="1" ht="15" customHeight="1">
      <c r="A531" s="131"/>
      <c r="B531" s="132"/>
      <c r="C531" s="133"/>
      <c r="D531" s="132"/>
      <c r="E531" s="132"/>
      <c r="F531" s="133"/>
      <c r="G531" s="133"/>
      <c r="H531" s="133"/>
      <c r="J531" s="428"/>
      <c r="R531" s="101"/>
      <c r="S531" s="101"/>
      <c r="T531" s="101"/>
      <c r="U531" s="101"/>
      <c r="V531" s="101"/>
      <c r="W531" s="101"/>
      <c r="X531" s="101"/>
      <c r="Y531" s="101"/>
    </row>
    <row r="532" spans="1:25" s="135" customFormat="1" ht="15" customHeight="1">
      <c r="A532" s="131"/>
      <c r="B532" s="132"/>
      <c r="C532" s="133"/>
      <c r="D532" s="132"/>
      <c r="E532" s="132"/>
      <c r="F532" s="133"/>
      <c r="G532" s="133"/>
      <c r="H532" s="133"/>
      <c r="J532" s="428"/>
      <c r="R532" s="101"/>
      <c r="S532" s="101"/>
      <c r="T532" s="101"/>
      <c r="U532" s="101"/>
      <c r="V532" s="101"/>
      <c r="W532" s="101"/>
      <c r="X532" s="101"/>
      <c r="Y532" s="101"/>
    </row>
    <row r="533" spans="1:25" s="135" customFormat="1" ht="15" customHeight="1">
      <c r="A533" s="131"/>
      <c r="B533" s="132"/>
      <c r="C533" s="133"/>
      <c r="D533" s="132"/>
      <c r="E533" s="132"/>
      <c r="F533" s="133"/>
      <c r="G533" s="133"/>
      <c r="H533" s="133"/>
      <c r="J533" s="428"/>
      <c r="R533" s="101"/>
      <c r="S533" s="101"/>
      <c r="T533" s="101"/>
      <c r="U533" s="101"/>
      <c r="V533" s="101"/>
      <c r="W533" s="101"/>
      <c r="X533" s="101"/>
      <c r="Y533" s="101"/>
    </row>
    <row r="534" spans="1:25" s="135" customFormat="1" ht="15" customHeight="1">
      <c r="A534" s="131"/>
      <c r="B534" s="132"/>
      <c r="C534" s="133"/>
      <c r="D534" s="132"/>
      <c r="E534" s="132"/>
      <c r="F534" s="133"/>
      <c r="G534" s="133"/>
      <c r="H534" s="133"/>
      <c r="J534" s="428"/>
      <c r="R534" s="101"/>
      <c r="S534" s="101"/>
      <c r="T534" s="101"/>
      <c r="U534" s="101"/>
      <c r="V534" s="101"/>
      <c r="W534" s="101"/>
      <c r="X534" s="101"/>
      <c r="Y534" s="101"/>
    </row>
    <row r="535" spans="1:25" s="135" customFormat="1" ht="15" customHeight="1">
      <c r="A535" s="131"/>
      <c r="B535" s="132"/>
      <c r="C535" s="133"/>
      <c r="D535" s="132"/>
      <c r="E535" s="132"/>
      <c r="F535" s="133"/>
      <c r="G535" s="133"/>
      <c r="H535" s="133"/>
      <c r="J535" s="428"/>
      <c r="R535" s="101"/>
      <c r="S535" s="101"/>
      <c r="T535" s="101"/>
      <c r="U535" s="101"/>
      <c r="V535" s="101"/>
      <c r="W535" s="101"/>
      <c r="X535" s="101"/>
      <c r="Y535" s="101"/>
    </row>
    <row r="536" spans="1:25" s="135" customFormat="1" ht="15" customHeight="1">
      <c r="A536" s="131"/>
      <c r="B536" s="132"/>
      <c r="C536" s="133"/>
      <c r="D536" s="132"/>
      <c r="E536" s="132"/>
      <c r="F536" s="133"/>
      <c r="G536" s="133"/>
      <c r="H536" s="133"/>
      <c r="J536" s="428"/>
      <c r="R536" s="101"/>
      <c r="S536" s="101"/>
      <c r="T536" s="101"/>
      <c r="U536" s="101"/>
      <c r="V536" s="101"/>
      <c r="W536" s="101"/>
      <c r="X536" s="101"/>
      <c r="Y536" s="101"/>
    </row>
    <row r="537" spans="1:25" s="135" customFormat="1" ht="15" customHeight="1">
      <c r="A537" s="131"/>
      <c r="B537" s="132"/>
      <c r="C537" s="133"/>
      <c r="D537" s="132"/>
      <c r="E537" s="132"/>
      <c r="F537" s="133"/>
      <c r="G537" s="133"/>
      <c r="H537" s="133"/>
      <c r="J537" s="428"/>
      <c r="R537" s="101"/>
      <c r="S537" s="101"/>
      <c r="T537" s="101"/>
      <c r="U537" s="101"/>
      <c r="V537" s="101"/>
      <c r="W537" s="101"/>
      <c r="X537" s="101"/>
      <c r="Y537" s="101"/>
    </row>
    <row r="538" spans="1:25" s="135" customFormat="1" ht="15" customHeight="1">
      <c r="A538" s="131"/>
      <c r="B538" s="132"/>
      <c r="C538" s="133"/>
      <c r="D538" s="132"/>
      <c r="E538" s="132"/>
      <c r="F538" s="133"/>
      <c r="G538" s="133"/>
      <c r="H538" s="133"/>
      <c r="J538" s="428"/>
      <c r="R538" s="101"/>
      <c r="S538" s="101"/>
      <c r="T538" s="101"/>
      <c r="U538" s="101"/>
      <c r="V538" s="101"/>
      <c r="W538" s="101"/>
      <c r="X538" s="101"/>
      <c r="Y538" s="101"/>
    </row>
    <row r="539" spans="1:25" s="135" customFormat="1" ht="15" customHeight="1">
      <c r="A539" s="131"/>
      <c r="B539" s="132"/>
      <c r="C539" s="133"/>
      <c r="D539" s="132"/>
      <c r="E539" s="132"/>
      <c r="F539" s="133"/>
      <c r="G539" s="133"/>
      <c r="H539" s="133"/>
      <c r="J539" s="428"/>
      <c r="R539" s="101"/>
      <c r="S539" s="101"/>
      <c r="T539" s="101"/>
      <c r="U539" s="101"/>
      <c r="V539" s="101"/>
      <c r="W539" s="101"/>
      <c r="X539" s="101"/>
      <c r="Y539" s="101"/>
    </row>
    <row r="540" spans="1:25" s="135" customFormat="1" ht="15" customHeight="1">
      <c r="A540" s="131"/>
      <c r="B540" s="132"/>
      <c r="C540" s="133"/>
      <c r="D540" s="132"/>
      <c r="E540" s="132"/>
      <c r="F540" s="133"/>
      <c r="G540" s="133"/>
      <c r="H540" s="133"/>
      <c r="J540" s="428"/>
      <c r="R540" s="101"/>
      <c r="S540" s="101"/>
      <c r="T540" s="101"/>
      <c r="U540" s="101"/>
      <c r="V540" s="101"/>
      <c r="W540" s="101"/>
      <c r="X540" s="101"/>
      <c r="Y540" s="101"/>
    </row>
    <row r="541" spans="1:25" s="135" customFormat="1" ht="15" customHeight="1">
      <c r="A541" s="131"/>
      <c r="B541" s="132"/>
      <c r="C541" s="133"/>
      <c r="D541" s="132"/>
      <c r="E541" s="132"/>
      <c r="F541" s="133"/>
      <c r="G541" s="133"/>
      <c r="H541" s="133"/>
      <c r="J541" s="428"/>
      <c r="R541" s="101"/>
      <c r="S541" s="101"/>
      <c r="T541" s="101"/>
      <c r="U541" s="101"/>
      <c r="V541" s="101"/>
      <c r="W541" s="101"/>
      <c r="X541" s="101"/>
      <c r="Y541" s="101"/>
    </row>
    <row r="542" spans="1:25" s="135" customFormat="1" ht="15" customHeight="1">
      <c r="A542" s="131"/>
      <c r="B542" s="132"/>
      <c r="C542" s="133"/>
      <c r="D542" s="132"/>
      <c r="E542" s="132"/>
      <c r="F542" s="133"/>
      <c r="G542" s="133"/>
      <c r="H542" s="133"/>
      <c r="J542" s="428"/>
      <c r="R542" s="101"/>
      <c r="S542" s="101"/>
      <c r="T542" s="101"/>
      <c r="U542" s="101"/>
      <c r="V542" s="101"/>
      <c r="W542" s="101"/>
      <c r="X542" s="101"/>
      <c r="Y542" s="101"/>
    </row>
    <row r="543" spans="1:25" s="135" customFormat="1" ht="15" customHeight="1">
      <c r="A543" s="131"/>
      <c r="B543" s="132"/>
      <c r="C543" s="133"/>
      <c r="D543" s="132"/>
      <c r="E543" s="132"/>
      <c r="F543" s="133"/>
      <c r="G543" s="133"/>
      <c r="H543" s="133"/>
      <c r="J543" s="428"/>
      <c r="R543" s="101"/>
      <c r="S543" s="101"/>
      <c r="T543" s="101"/>
      <c r="U543" s="101"/>
      <c r="V543" s="101"/>
      <c r="W543" s="101"/>
      <c r="X543" s="101"/>
      <c r="Y543" s="101"/>
    </row>
    <row r="544" spans="1:25" s="135" customFormat="1" ht="15" customHeight="1">
      <c r="A544" s="131"/>
      <c r="B544" s="132"/>
      <c r="C544" s="133"/>
      <c r="D544" s="132"/>
      <c r="E544" s="132"/>
      <c r="F544" s="133"/>
      <c r="G544" s="133"/>
      <c r="H544" s="133"/>
      <c r="J544" s="428"/>
      <c r="R544" s="101"/>
      <c r="S544" s="101"/>
      <c r="T544" s="101"/>
      <c r="U544" s="101"/>
      <c r="V544" s="101"/>
      <c r="W544" s="101"/>
      <c r="X544" s="101"/>
      <c r="Y544" s="101"/>
    </row>
    <row r="545" spans="1:25" s="135" customFormat="1" ht="15" customHeight="1">
      <c r="A545" s="131"/>
      <c r="B545" s="132"/>
      <c r="C545" s="133"/>
      <c r="D545" s="132"/>
      <c r="E545" s="132"/>
      <c r="F545" s="133"/>
      <c r="G545" s="133"/>
      <c r="H545" s="133"/>
      <c r="J545" s="428"/>
      <c r="R545" s="101"/>
      <c r="S545" s="101"/>
      <c r="T545" s="101"/>
      <c r="U545" s="101"/>
      <c r="V545" s="101"/>
      <c r="W545" s="101"/>
      <c r="X545" s="101"/>
      <c r="Y545" s="101"/>
    </row>
    <row r="546" spans="1:25" s="135" customFormat="1" ht="15" customHeight="1">
      <c r="A546" s="131"/>
      <c r="B546" s="132"/>
      <c r="C546" s="133"/>
      <c r="D546" s="132"/>
      <c r="E546" s="132"/>
      <c r="F546" s="133"/>
      <c r="G546" s="133"/>
      <c r="H546" s="133"/>
      <c r="J546" s="428"/>
      <c r="R546" s="101"/>
      <c r="S546" s="101"/>
      <c r="T546" s="101"/>
      <c r="U546" s="101"/>
      <c r="V546" s="101"/>
      <c r="W546" s="101"/>
      <c r="X546" s="101"/>
      <c r="Y546" s="101"/>
    </row>
    <row r="547" spans="1:25" s="135" customFormat="1" ht="15" customHeight="1">
      <c r="A547" s="131"/>
      <c r="B547" s="132"/>
      <c r="C547" s="133"/>
      <c r="D547" s="132"/>
      <c r="E547" s="132"/>
      <c r="F547" s="133"/>
      <c r="G547" s="133"/>
      <c r="H547" s="133"/>
      <c r="J547" s="428"/>
      <c r="R547" s="101"/>
      <c r="S547" s="101"/>
      <c r="T547" s="101"/>
      <c r="U547" s="101"/>
      <c r="V547" s="101"/>
      <c r="W547" s="101"/>
      <c r="X547" s="101"/>
      <c r="Y547" s="101"/>
    </row>
    <row r="548" spans="1:25" s="135" customFormat="1" ht="15" customHeight="1">
      <c r="A548" s="131"/>
      <c r="B548" s="132"/>
      <c r="C548" s="133"/>
      <c r="D548" s="132"/>
      <c r="E548" s="132"/>
      <c r="F548" s="133"/>
      <c r="G548" s="133"/>
      <c r="H548" s="133"/>
      <c r="J548" s="428"/>
      <c r="R548" s="101"/>
      <c r="S548" s="101"/>
      <c r="T548" s="101"/>
      <c r="U548" s="101"/>
      <c r="V548" s="101"/>
      <c r="W548" s="101"/>
      <c r="X548" s="101"/>
      <c r="Y548" s="101"/>
    </row>
    <row r="549" spans="1:25" s="135" customFormat="1" ht="15" customHeight="1">
      <c r="A549" s="131"/>
      <c r="B549" s="132"/>
      <c r="C549" s="133"/>
      <c r="D549" s="132"/>
      <c r="E549" s="132"/>
      <c r="F549" s="133"/>
      <c r="G549" s="133"/>
      <c r="H549" s="133"/>
      <c r="J549" s="428"/>
      <c r="R549" s="101"/>
      <c r="S549" s="101"/>
      <c r="T549" s="101"/>
      <c r="U549" s="101"/>
      <c r="V549" s="101"/>
      <c r="W549" s="101"/>
      <c r="X549" s="101"/>
      <c r="Y549" s="101"/>
    </row>
    <row r="550" spans="1:25" s="135" customFormat="1" ht="15" customHeight="1">
      <c r="A550" s="131"/>
      <c r="B550" s="132"/>
      <c r="C550" s="133"/>
      <c r="D550" s="132"/>
      <c r="E550" s="132"/>
      <c r="F550" s="133"/>
      <c r="G550" s="133"/>
      <c r="H550" s="133"/>
      <c r="J550" s="428"/>
      <c r="R550" s="101"/>
      <c r="S550" s="101"/>
      <c r="T550" s="101"/>
      <c r="U550" s="101"/>
      <c r="V550" s="101"/>
      <c r="W550" s="101"/>
      <c r="X550" s="101"/>
      <c r="Y550" s="101"/>
    </row>
    <row r="551" spans="1:25" s="135" customFormat="1" ht="15" customHeight="1">
      <c r="A551" s="131"/>
      <c r="B551" s="132"/>
      <c r="C551" s="133"/>
      <c r="D551" s="132"/>
      <c r="E551" s="132"/>
      <c r="F551" s="133"/>
      <c r="G551" s="133"/>
      <c r="H551" s="133"/>
      <c r="J551" s="428"/>
      <c r="R551" s="101"/>
      <c r="S551" s="101"/>
      <c r="T551" s="101"/>
      <c r="U551" s="101"/>
      <c r="V551" s="101"/>
      <c r="W551" s="101"/>
      <c r="X551" s="101"/>
      <c r="Y551" s="101"/>
    </row>
    <row r="552" spans="1:25" s="135" customFormat="1" ht="15" customHeight="1">
      <c r="A552" s="131"/>
      <c r="B552" s="132"/>
      <c r="C552" s="133"/>
      <c r="D552" s="132"/>
      <c r="E552" s="132"/>
      <c r="F552" s="133"/>
      <c r="G552" s="133"/>
      <c r="H552" s="133"/>
      <c r="J552" s="428"/>
      <c r="R552" s="101"/>
      <c r="S552" s="101"/>
      <c r="T552" s="101"/>
      <c r="U552" s="101"/>
      <c r="V552" s="101"/>
      <c r="W552" s="101"/>
      <c r="X552" s="101"/>
      <c r="Y552" s="101"/>
    </row>
    <row r="553" spans="1:25" s="135" customFormat="1" ht="15" customHeight="1">
      <c r="A553" s="131"/>
      <c r="B553" s="132"/>
      <c r="C553" s="133"/>
      <c r="D553" s="132"/>
      <c r="E553" s="132"/>
      <c r="F553" s="133"/>
      <c r="G553" s="133"/>
      <c r="H553" s="133"/>
      <c r="J553" s="428"/>
      <c r="R553" s="101"/>
      <c r="S553" s="101"/>
      <c r="T553" s="101"/>
      <c r="U553" s="101"/>
      <c r="V553" s="101"/>
      <c r="W553" s="101"/>
      <c r="X553" s="101"/>
      <c r="Y553" s="101"/>
    </row>
    <row r="554" spans="1:25" s="135" customFormat="1" ht="15" customHeight="1">
      <c r="A554" s="131"/>
      <c r="B554" s="132"/>
      <c r="C554" s="133"/>
      <c r="D554" s="132"/>
      <c r="E554" s="132"/>
      <c r="F554" s="133"/>
      <c r="G554" s="133"/>
      <c r="H554" s="133"/>
      <c r="J554" s="428"/>
      <c r="R554" s="101"/>
      <c r="S554" s="101"/>
      <c r="T554" s="101"/>
      <c r="U554" s="101"/>
      <c r="V554" s="101"/>
      <c r="W554" s="101"/>
      <c r="X554" s="101"/>
      <c r="Y554" s="101"/>
    </row>
    <row r="555" spans="1:25" s="135" customFormat="1" ht="15" customHeight="1">
      <c r="A555" s="131"/>
      <c r="B555" s="132"/>
      <c r="C555" s="133"/>
      <c r="D555" s="132"/>
      <c r="E555" s="132"/>
      <c r="F555" s="133"/>
      <c r="G555" s="133"/>
      <c r="H555" s="133"/>
      <c r="J555" s="428"/>
      <c r="R555" s="101"/>
      <c r="S555" s="101"/>
      <c r="T555" s="101"/>
      <c r="U555" s="101"/>
      <c r="V555" s="101"/>
      <c r="W555" s="101"/>
      <c r="X555" s="101"/>
      <c r="Y555" s="101"/>
    </row>
    <row r="556" spans="1:25" s="135" customFormat="1" ht="15" customHeight="1">
      <c r="A556" s="131"/>
      <c r="B556" s="132"/>
      <c r="C556" s="133"/>
      <c r="D556" s="132"/>
      <c r="E556" s="132"/>
      <c r="F556" s="133"/>
      <c r="G556" s="133"/>
      <c r="H556" s="133"/>
      <c r="J556" s="428"/>
      <c r="R556" s="101"/>
      <c r="S556" s="101"/>
      <c r="T556" s="101"/>
      <c r="U556" s="101"/>
      <c r="V556" s="101"/>
      <c r="W556" s="101"/>
      <c r="X556" s="101"/>
      <c r="Y556" s="101"/>
    </row>
    <row r="557" spans="1:25" s="135" customFormat="1" ht="15" customHeight="1">
      <c r="A557" s="131"/>
      <c r="B557" s="132"/>
      <c r="C557" s="133"/>
      <c r="D557" s="132"/>
      <c r="E557" s="132"/>
      <c r="F557" s="133"/>
      <c r="G557" s="133"/>
      <c r="H557" s="133"/>
      <c r="J557" s="428"/>
      <c r="R557" s="101"/>
      <c r="S557" s="101"/>
      <c r="T557" s="101"/>
      <c r="U557" s="101"/>
      <c r="V557" s="101"/>
      <c r="W557" s="101"/>
      <c r="X557" s="101"/>
      <c r="Y557" s="101"/>
    </row>
    <row r="558" spans="1:25" s="135" customFormat="1" ht="15" customHeight="1">
      <c r="A558" s="131"/>
      <c r="B558" s="132"/>
      <c r="C558" s="133"/>
      <c r="D558" s="132"/>
      <c r="E558" s="132"/>
      <c r="F558" s="133"/>
      <c r="G558" s="133"/>
      <c r="H558" s="133"/>
      <c r="J558" s="428"/>
      <c r="R558" s="101"/>
      <c r="S558" s="101"/>
      <c r="T558" s="101"/>
      <c r="U558" s="101"/>
      <c r="V558" s="101"/>
      <c r="W558" s="101"/>
      <c r="X558" s="101"/>
      <c r="Y558" s="101"/>
    </row>
    <row r="559" spans="1:25" s="135" customFormat="1" ht="15" customHeight="1">
      <c r="A559" s="131"/>
      <c r="B559" s="132"/>
      <c r="C559" s="133"/>
      <c r="D559" s="132"/>
      <c r="E559" s="132"/>
      <c r="F559" s="133"/>
      <c r="G559" s="133"/>
      <c r="H559" s="133"/>
      <c r="J559" s="428"/>
      <c r="R559" s="101"/>
      <c r="S559" s="101"/>
      <c r="T559" s="101"/>
      <c r="U559" s="101"/>
      <c r="V559" s="101"/>
      <c r="W559" s="101"/>
      <c r="X559" s="101"/>
      <c r="Y559" s="101"/>
    </row>
    <row r="560" spans="1:25" s="135" customFormat="1" ht="15" customHeight="1">
      <c r="A560" s="131"/>
      <c r="B560" s="132"/>
      <c r="C560" s="133"/>
      <c r="D560" s="132"/>
      <c r="E560" s="132"/>
      <c r="F560" s="133"/>
      <c r="G560" s="133"/>
      <c r="H560" s="133"/>
      <c r="J560" s="428"/>
      <c r="R560" s="101"/>
      <c r="S560" s="101"/>
      <c r="T560" s="101"/>
      <c r="U560" s="101"/>
      <c r="V560" s="101"/>
      <c r="W560" s="101"/>
      <c r="X560" s="101"/>
      <c r="Y560" s="101"/>
    </row>
    <row r="561" spans="1:25" s="135" customFormat="1" ht="15" customHeight="1">
      <c r="A561" s="131"/>
      <c r="B561" s="132"/>
      <c r="C561" s="133"/>
      <c r="D561" s="132"/>
      <c r="E561" s="132"/>
      <c r="F561" s="133"/>
      <c r="G561" s="133"/>
      <c r="H561" s="133"/>
      <c r="J561" s="428"/>
      <c r="R561" s="101"/>
      <c r="S561" s="101"/>
      <c r="T561" s="101"/>
      <c r="U561" s="101"/>
      <c r="V561" s="101"/>
      <c r="W561" s="101"/>
      <c r="X561" s="101"/>
      <c r="Y561" s="101"/>
    </row>
    <row r="562" spans="1:25" s="135" customFormat="1" ht="15" customHeight="1">
      <c r="A562" s="131"/>
      <c r="B562" s="132"/>
      <c r="C562" s="133"/>
      <c r="D562" s="132"/>
      <c r="E562" s="132"/>
      <c r="F562" s="133"/>
      <c r="G562" s="133"/>
      <c r="H562" s="133"/>
      <c r="J562" s="428"/>
      <c r="R562" s="101"/>
      <c r="S562" s="101"/>
      <c r="T562" s="101"/>
      <c r="U562" s="101"/>
      <c r="V562" s="101"/>
      <c r="W562" s="101"/>
      <c r="X562" s="101"/>
      <c r="Y562" s="101"/>
    </row>
    <row r="563" spans="1:25" s="135" customFormat="1" ht="15" customHeight="1">
      <c r="A563" s="131"/>
      <c r="B563" s="132"/>
      <c r="C563" s="133"/>
      <c r="D563" s="132"/>
      <c r="E563" s="132"/>
      <c r="F563" s="133"/>
      <c r="G563" s="133"/>
      <c r="H563" s="133"/>
      <c r="J563" s="428"/>
      <c r="R563" s="101"/>
      <c r="S563" s="101"/>
      <c r="T563" s="101"/>
      <c r="U563" s="101"/>
      <c r="V563" s="101"/>
      <c r="W563" s="101"/>
      <c r="X563" s="101"/>
      <c r="Y563" s="101"/>
    </row>
    <row r="564" spans="1:25" s="135" customFormat="1" ht="15" customHeight="1">
      <c r="A564" s="131"/>
      <c r="B564" s="132"/>
      <c r="C564" s="133"/>
      <c r="D564" s="132"/>
      <c r="E564" s="132"/>
      <c r="F564" s="133"/>
      <c r="G564" s="133"/>
      <c r="H564" s="133"/>
      <c r="J564" s="428"/>
      <c r="R564" s="101"/>
      <c r="S564" s="101"/>
      <c r="T564" s="101"/>
      <c r="U564" s="101"/>
      <c r="V564" s="101"/>
      <c r="W564" s="101"/>
      <c r="X564" s="101"/>
      <c r="Y564" s="101"/>
    </row>
    <row r="565" spans="1:25" s="135" customFormat="1" ht="15" customHeight="1">
      <c r="A565" s="131"/>
      <c r="B565" s="132"/>
      <c r="C565" s="133"/>
      <c r="D565" s="132"/>
      <c r="E565" s="132"/>
      <c r="F565" s="133"/>
      <c r="G565" s="133"/>
      <c r="H565" s="133"/>
      <c r="J565" s="428"/>
      <c r="R565" s="101"/>
      <c r="S565" s="101"/>
      <c r="T565" s="101"/>
      <c r="U565" s="101"/>
      <c r="V565" s="101"/>
      <c r="W565" s="101"/>
      <c r="X565" s="101"/>
      <c r="Y565" s="101"/>
    </row>
    <row r="566" spans="1:25" s="135" customFormat="1" ht="15" customHeight="1">
      <c r="A566" s="131"/>
      <c r="B566" s="132"/>
      <c r="C566" s="133"/>
      <c r="D566" s="132"/>
      <c r="E566" s="132"/>
      <c r="F566" s="133"/>
      <c r="G566" s="133"/>
      <c r="H566" s="133"/>
      <c r="J566" s="428"/>
      <c r="R566" s="101"/>
      <c r="S566" s="101"/>
      <c r="T566" s="101"/>
      <c r="U566" s="101"/>
      <c r="V566" s="101"/>
      <c r="W566" s="101"/>
      <c r="X566" s="101"/>
      <c r="Y566" s="101"/>
    </row>
    <row r="567" spans="1:25" s="135" customFormat="1" ht="15" customHeight="1">
      <c r="A567" s="131"/>
      <c r="B567" s="132"/>
      <c r="C567" s="133"/>
      <c r="D567" s="132"/>
      <c r="E567" s="132"/>
      <c r="F567" s="133"/>
      <c r="G567" s="133"/>
      <c r="H567" s="133"/>
      <c r="J567" s="428"/>
      <c r="R567" s="101"/>
      <c r="S567" s="101"/>
      <c r="T567" s="101"/>
      <c r="U567" s="101"/>
      <c r="V567" s="101"/>
      <c r="W567" s="101"/>
      <c r="X567" s="101"/>
      <c r="Y567" s="101"/>
    </row>
    <row r="568" spans="1:25" s="135" customFormat="1" ht="15" customHeight="1">
      <c r="A568" s="131"/>
      <c r="B568" s="132"/>
      <c r="C568" s="133"/>
      <c r="D568" s="132"/>
      <c r="E568" s="132"/>
      <c r="F568" s="133"/>
      <c r="G568" s="133"/>
      <c r="H568" s="133"/>
      <c r="J568" s="428"/>
      <c r="R568" s="101"/>
      <c r="S568" s="101"/>
      <c r="T568" s="101"/>
      <c r="U568" s="101"/>
      <c r="V568" s="101"/>
      <c r="W568" s="101"/>
      <c r="X568" s="101"/>
      <c r="Y568" s="101"/>
    </row>
    <row r="569" spans="1:25" s="135" customFormat="1" ht="15" customHeight="1">
      <c r="A569" s="131"/>
      <c r="B569" s="132"/>
      <c r="C569" s="133"/>
      <c r="D569" s="132"/>
      <c r="E569" s="132"/>
      <c r="F569" s="133"/>
      <c r="G569" s="133"/>
      <c r="H569" s="133"/>
      <c r="J569" s="428"/>
      <c r="R569" s="101"/>
      <c r="S569" s="101"/>
      <c r="T569" s="101"/>
      <c r="U569" s="101"/>
      <c r="V569" s="101"/>
      <c r="W569" s="101"/>
      <c r="X569" s="101"/>
      <c r="Y569" s="101"/>
    </row>
    <row r="570" spans="1:25" s="135" customFormat="1" ht="15" customHeight="1">
      <c r="A570" s="131"/>
      <c r="B570" s="132"/>
      <c r="C570" s="133"/>
      <c r="D570" s="132"/>
      <c r="E570" s="132"/>
      <c r="F570" s="133"/>
      <c r="G570" s="133"/>
      <c r="H570" s="133"/>
      <c r="J570" s="428"/>
      <c r="R570" s="101"/>
      <c r="S570" s="101"/>
      <c r="T570" s="101"/>
      <c r="U570" s="101"/>
      <c r="V570" s="101"/>
      <c r="W570" s="101"/>
      <c r="X570" s="101"/>
      <c r="Y570" s="101"/>
    </row>
    <row r="571" spans="1:25" s="135" customFormat="1" ht="15" customHeight="1">
      <c r="A571" s="131"/>
      <c r="B571" s="132"/>
      <c r="C571" s="133"/>
      <c r="D571" s="132"/>
      <c r="E571" s="132"/>
      <c r="F571" s="133"/>
      <c r="G571" s="133"/>
      <c r="H571" s="133"/>
      <c r="J571" s="428"/>
      <c r="R571" s="101"/>
      <c r="S571" s="101"/>
      <c r="T571" s="101"/>
      <c r="U571" s="101"/>
      <c r="V571" s="101"/>
      <c r="W571" s="101"/>
      <c r="X571" s="101"/>
      <c r="Y571" s="101"/>
    </row>
    <row r="572" spans="1:25" s="135" customFormat="1" ht="15" customHeight="1">
      <c r="A572" s="131"/>
      <c r="B572" s="132"/>
      <c r="C572" s="133"/>
      <c r="D572" s="132"/>
      <c r="E572" s="132"/>
      <c r="F572" s="133"/>
      <c r="G572" s="133"/>
      <c r="H572" s="133"/>
      <c r="J572" s="428"/>
      <c r="R572" s="101"/>
      <c r="S572" s="101"/>
      <c r="T572" s="101"/>
      <c r="U572" s="101"/>
      <c r="V572" s="101"/>
      <c r="W572" s="101"/>
      <c r="X572" s="101"/>
      <c r="Y572" s="101"/>
    </row>
    <row r="573" spans="1:25" s="135" customFormat="1" ht="15" customHeight="1">
      <c r="A573" s="131"/>
      <c r="B573" s="132"/>
      <c r="C573" s="133"/>
      <c r="D573" s="132"/>
      <c r="E573" s="132"/>
      <c r="F573" s="133"/>
      <c r="G573" s="133"/>
      <c r="H573" s="133"/>
      <c r="J573" s="428"/>
      <c r="R573" s="101"/>
      <c r="S573" s="101"/>
      <c r="T573" s="101"/>
      <c r="U573" s="101"/>
      <c r="V573" s="101"/>
      <c r="W573" s="101"/>
      <c r="X573" s="101"/>
      <c r="Y573" s="101"/>
    </row>
    <row r="574" spans="1:25" s="135" customFormat="1" ht="15" customHeight="1">
      <c r="A574" s="131"/>
      <c r="B574" s="132"/>
      <c r="C574" s="133"/>
      <c r="D574" s="132"/>
      <c r="E574" s="132"/>
      <c r="F574" s="133"/>
      <c r="G574" s="133"/>
      <c r="H574" s="133"/>
      <c r="J574" s="428"/>
      <c r="R574" s="101"/>
      <c r="S574" s="101"/>
      <c r="T574" s="101"/>
      <c r="U574" s="101"/>
      <c r="V574" s="101"/>
      <c r="W574" s="101"/>
      <c r="X574" s="101"/>
      <c r="Y574" s="101"/>
    </row>
    <row r="575" spans="1:25" s="135" customFormat="1" ht="15" customHeight="1">
      <c r="A575" s="131"/>
      <c r="B575" s="132"/>
      <c r="C575" s="133"/>
      <c r="D575" s="132"/>
      <c r="E575" s="132"/>
      <c r="F575" s="133"/>
      <c r="G575" s="133"/>
      <c r="H575" s="133"/>
      <c r="J575" s="428"/>
      <c r="R575" s="101"/>
      <c r="S575" s="101"/>
      <c r="T575" s="101"/>
      <c r="U575" s="101"/>
      <c r="V575" s="101"/>
      <c r="W575" s="101"/>
      <c r="X575" s="101"/>
      <c r="Y575" s="101"/>
    </row>
    <row r="576" spans="1:25" s="135" customFormat="1" ht="15" customHeight="1">
      <c r="A576" s="131"/>
      <c r="B576" s="132"/>
      <c r="C576" s="133"/>
      <c r="D576" s="132"/>
      <c r="E576" s="132"/>
      <c r="F576" s="133"/>
      <c r="G576" s="133"/>
      <c r="H576" s="133"/>
      <c r="J576" s="428"/>
      <c r="R576" s="101"/>
      <c r="S576" s="101"/>
      <c r="T576" s="101"/>
      <c r="U576" s="101"/>
      <c r="V576" s="101"/>
      <c r="W576" s="101"/>
      <c r="X576" s="101"/>
      <c r="Y576" s="101"/>
    </row>
    <row r="577" spans="1:25" s="135" customFormat="1" ht="15" customHeight="1">
      <c r="A577" s="131"/>
      <c r="B577" s="132"/>
      <c r="C577" s="133"/>
      <c r="D577" s="132"/>
      <c r="E577" s="132"/>
      <c r="F577" s="133"/>
      <c r="G577" s="133"/>
      <c r="H577" s="133"/>
      <c r="J577" s="428"/>
      <c r="R577" s="101"/>
      <c r="S577" s="101"/>
      <c r="T577" s="101"/>
      <c r="U577" s="101"/>
      <c r="V577" s="101"/>
      <c r="W577" s="101"/>
      <c r="X577" s="101"/>
      <c r="Y577" s="101"/>
    </row>
    <row r="578" spans="1:25" s="135" customFormat="1" ht="15" customHeight="1">
      <c r="A578" s="131"/>
      <c r="B578" s="132"/>
      <c r="C578" s="133"/>
      <c r="D578" s="132"/>
      <c r="E578" s="132"/>
      <c r="F578" s="133"/>
      <c r="G578" s="133"/>
      <c r="H578" s="133"/>
      <c r="J578" s="428"/>
      <c r="R578" s="101"/>
      <c r="S578" s="101"/>
      <c r="T578" s="101"/>
      <c r="U578" s="101"/>
      <c r="V578" s="101"/>
      <c r="W578" s="101"/>
      <c r="X578" s="101"/>
      <c r="Y578" s="101"/>
    </row>
    <row r="579" spans="1:25" s="135" customFormat="1" ht="15" customHeight="1">
      <c r="A579" s="131"/>
      <c r="B579" s="132"/>
      <c r="C579" s="133"/>
      <c r="D579" s="132"/>
      <c r="E579" s="132"/>
      <c r="F579" s="133"/>
      <c r="G579" s="133"/>
      <c r="H579" s="133"/>
      <c r="J579" s="428"/>
      <c r="R579" s="101"/>
      <c r="S579" s="101"/>
      <c r="T579" s="101"/>
      <c r="U579" s="101"/>
      <c r="V579" s="101"/>
      <c r="W579" s="101"/>
      <c r="X579" s="101"/>
      <c r="Y579" s="101"/>
    </row>
    <row r="580" spans="1:25" s="135" customFormat="1" ht="15" customHeight="1">
      <c r="A580" s="131"/>
      <c r="B580" s="132"/>
      <c r="C580" s="133"/>
      <c r="D580" s="132"/>
      <c r="E580" s="132"/>
      <c r="F580" s="133"/>
      <c r="G580" s="133"/>
      <c r="H580" s="133"/>
      <c r="J580" s="428"/>
      <c r="R580" s="101"/>
      <c r="S580" s="101"/>
      <c r="T580" s="101"/>
      <c r="U580" s="101"/>
      <c r="V580" s="101"/>
      <c r="W580" s="101"/>
      <c r="X580" s="101"/>
      <c r="Y580" s="101"/>
    </row>
    <row r="581" spans="1:25" s="135" customFormat="1" ht="15" customHeight="1">
      <c r="A581" s="131"/>
      <c r="B581" s="132"/>
      <c r="C581" s="133"/>
      <c r="D581" s="132"/>
      <c r="E581" s="132"/>
      <c r="F581" s="133"/>
      <c r="G581" s="133"/>
      <c r="H581" s="133"/>
      <c r="J581" s="428"/>
      <c r="R581" s="101"/>
      <c r="S581" s="101"/>
      <c r="T581" s="101"/>
      <c r="U581" s="101"/>
      <c r="V581" s="101"/>
      <c r="W581" s="101"/>
      <c r="X581" s="101"/>
      <c r="Y581" s="101"/>
    </row>
    <row r="582" spans="1:25" s="135" customFormat="1" ht="15" customHeight="1">
      <c r="A582" s="131"/>
      <c r="B582" s="132"/>
      <c r="C582" s="133"/>
      <c r="D582" s="132"/>
      <c r="E582" s="132"/>
      <c r="F582" s="133"/>
      <c r="G582" s="133"/>
      <c r="H582" s="133"/>
      <c r="J582" s="428"/>
      <c r="R582" s="101"/>
      <c r="S582" s="101"/>
      <c r="T582" s="101"/>
      <c r="U582" s="101"/>
      <c r="V582" s="101"/>
      <c r="W582" s="101"/>
      <c r="X582" s="101"/>
      <c r="Y582" s="101"/>
    </row>
    <row r="583" spans="1:25" s="135" customFormat="1" ht="15" customHeight="1">
      <c r="A583" s="131"/>
      <c r="B583" s="132"/>
      <c r="C583" s="133"/>
      <c r="D583" s="132"/>
      <c r="E583" s="132"/>
      <c r="F583" s="133"/>
      <c r="G583" s="133"/>
      <c r="H583" s="133"/>
      <c r="J583" s="428"/>
      <c r="R583" s="101"/>
      <c r="S583" s="101"/>
      <c r="T583" s="101"/>
      <c r="U583" s="101"/>
      <c r="V583" s="101"/>
      <c r="W583" s="101"/>
      <c r="X583" s="101"/>
      <c r="Y583" s="101"/>
    </row>
    <row r="584" spans="1:25" s="135" customFormat="1" ht="15" customHeight="1">
      <c r="A584" s="131"/>
      <c r="B584" s="132"/>
      <c r="C584" s="133"/>
      <c r="D584" s="132"/>
      <c r="E584" s="132"/>
      <c r="F584" s="133"/>
      <c r="G584" s="133"/>
      <c r="H584" s="133"/>
      <c r="J584" s="428"/>
      <c r="R584" s="101"/>
      <c r="S584" s="101"/>
      <c r="T584" s="101"/>
      <c r="U584" s="101"/>
      <c r="V584" s="101"/>
      <c r="W584" s="101"/>
      <c r="X584" s="101"/>
      <c r="Y584" s="101"/>
    </row>
    <row r="585" spans="1:25" s="135" customFormat="1" ht="15" customHeight="1">
      <c r="A585" s="131"/>
      <c r="B585" s="132"/>
      <c r="C585" s="133"/>
      <c r="D585" s="132"/>
      <c r="E585" s="132"/>
      <c r="F585" s="133"/>
      <c r="G585" s="133"/>
      <c r="H585" s="133"/>
      <c r="J585" s="428"/>
      <c r="R585" s="101"/>
      <c r="S585" s="101"/>
      <c r="T585" s="101"/>
      <c r="U585" s="101"/>
      <c r="V585" s="101"/>
      <c r="W585" s="101"/>
      <c r="X585" s="101"/>
      <c r="Y585" s="101"/>
    </row>
    <row r="586" spans="1:25" s="135" customFormat="1" ht="15" customHeight="1">
      <c r="A586" s="131"/>
      <c r="B586" s="132"/>
      <c r="C586" s="133"/>
      <c r="D586" s="132"/>
      <c r="E586" s="132"/>
      <c r="F586" s="133"/>
      <c r="G586" s="133"/>
      <c r="H586" s="133"/>
      <c r="J586" s="428"/>
      <c r="R586" s="101"/>
      <c r="S586" s="101"/>
      <c r="T586" s="101"/>
      <c r="U586" s="101"/>
      <c r="V586" s="101"/>
      <c r="W586" s="101"/>
      <c r="X586" s="101"/>
      <c r="Y586" s="101"/>
    </row>
    <row r="587" spans="1:25" s="135" customFormat="1" ht="15" customHeight="1">
      <c r="A587" s="131"/>
      <c r="B587" s="132"/>
      <c r="C587" s="133"/>
      <c r="D587" s="132"/>
      <c r="E587" s="132"/>
      <c r="F587" s="133"/>
      <c r="G587" s="133"/>
      <c r="H587" s="133"/>
      <c r="J587" s="428"/>
      <c r="R587" s="101"/>
      <c r="S587" s="101"/>
      <c r="T587" s="101"/>
      <c r="U587" s="101"/>
      <c r="V587" s="101"/>
      <c r="W587" s="101"/>
      <c r="X587" s="101"/>
      <c r="Y587" s="101"/>
    </row>
    <row r="588" spans="1:25" s="135" customFormat="1" ht="15" customHeight="1">
      <c r="A588" s="131"/>
      <c r="B588" s="132"/>
      <c r="C588" s="133"/>
      <c r="D588" s="132"/>
      <c r="E588" s="132"/>
      <c r="F588" s="133"/>
      <c r="G588" s="133"/>
      <c r="H588" s="133"/>
      <c r="J588" s="428"/>
      <c r="R588" s="101"/>
      <c r="S588" s="101"/>
      <c r="T588" s="101"/>
      <c r="U588" s="101"/>
      <c r="V588" s="101"/>
      <c r="W588" s="101"/>
      <c r="X588" s="101"/>
      <c r="Y588" s="101"/>
    </row>
    <row r="589" spans="1:25" s="135" customFormat="1" ht="15" customHeight="1">
      <c r="A589" s="131"/>
      <c r="B589" s="132"/>
      <c r="C589" s="133"/>
      <c r="D589" s="132"/>
      <c r="E589" s="132"/>
      <c r="F589" s="133"/>
      <c r="G589" s="133"/>
      <c r="H589" s="133"/>
      <c r="J589" s="428"/>
      <c r="R589" s="101"/>
      <c r="S589" s="101"/>
      <c r="T589" s="101"/>
      <c r="U589" s="101"/>
      <c r="V589" s="101"/>
      <c r="W589" s="101"/>
      <c r="X589" s="101"/>
      <c r="Y589" s="101"/>
    </row>
    <row r="590" spans="1:25" s="135" customFormat="1" ht="15" customHeight="1">
      <c r="A590" s="131"/>
      <c r="B590" s="132"/>
      <c r="C590" s="133"/>
      <c r="D590" s="132"/>
      <c r="E590" s="132"/>
      <c r="F590" s="133"/>
      <c r="G590" s="133"/>
      <c r="H590" s="133"/>
      <c r="J590" s="428"/>
      <c r="R590" s="101"/>
      <c r="S590" s="101"/>
      <c r="T590" s="101"/>
      <c r="U590" s="101"/>
      <c r="V590" s="101"/>
      <c r="W590" s="101"/>
      <c r="X590" s="101"/>
      <c r="Y590" s="101"/>
    </row>
    <row r="591" spans="1:25" s="135" customFormat="1" ht="15" customHeight="1">
      <c r="A591" s="131"/>
      <c r="B591" s="132"/>
      <c r="C591" s="133"/>
      <c r="D591" s="132"/>
      <c r="E591" s="132"/>
      <c r="F591" s="133"/>
      <c r="G591" s="133"/>
      <c r="H591" s="133"/>
      <c r="J591" s="428"/>
      <c r="R591" s="101"/>
      <c r="S591" s="101"/>
      <c r="T591" s="101"/>
      <c r="U591" s="101"/>
      <c r="V591" s="101"/>
      <c r="W591" s="101"/>
      <c r="X591" s="101"/>
      <c r="Y591" s="101"/>
    </row>
    <row r="592" spans="1:25" s="135" customFormat="1" ht="15" customHeight="1">
      <c r="A592" s="131"/>
      <c r="B592" s="132"/>
      <c r="C592" s="133"/>
      <c r="D592" s="132"/>
      <c r="E592" s="132"/>
      <c r="F592" s="133"/>
      <c r="G592" s="133"/>
      <c r="H592" s="133"/>
      <c r="J592" s="428"/>
      <c r="R592" s="101"/>
      <c r="S592" s="101"/>
      <c r="T592" s="101"/>
      <c r="U592" s="101"/>
      <c r="V592" s="101"/>
      <c r="W592" s="101"/>
      <c r="X592" s="101"/>
      <c r="Y592" s="101"/>
    </row>
    <row r="593" spans="1:25" s="135" customFormat="1" ht="15" customHeight="1">
      <c r="A593" s="134"/>
      <c r="B593" s="132"/>
      <c r="C593" s="133"/>
      <c r="D593" s="132"/>
      <c r="E593" s="132"/>
      <c r="F593" s="134"/>
      <c r="G593" s="133"/>
      <c r="H593" s="134"/>
      <c r="J593" s="428"/>
      <c r="R593" s="101"/>
      <c r="S593" s="101"/>
      <c r="T593" s="101"/>
      <c r="U593" s="101"/>
      <c r="V593" s="101"/>
      <c r="W593" s="101"/>
      <c r="X593" s="101"/>
      <c r="Y593" s="101"/>
    </row>
    <row r="594" spans="1:25" s="135" customFormat="1" ht="15" customHeight="1">
      <c r="A594" s="134"/>
      <c r="B594" s="132"/>
      <c r="C594" s="133"/>
      <c r="D594" s="132"/>
      <c r="E594" s="132"/>
      <c r="F594" s="134"/>
      <c r="G594" s="133"/>
      <c r="H594" s="134"/>
      <c r="J594" s="428"/>
      <c r="R594" s="101"/>
      <c r="S594" s="101"/>
      <c r="T594" s="101"/>
      <c r="U594" s="101"/>
      <c r="V594" s="101"/>
      <c r="W594" s="101"/>
      <c r="X594" s="101"/>
      <c r="Y594" s="101"/>
    </row>
    <row r="595" spans="1:25" s="135" customFormat="1" ht="15" customHeight="1">
      <c r="A595" s="134"/>
      <c r="B595" s="132"/>
      <c r="C595" s="133"/>
      <c r="D595" s="132"/>
      <c r="E595" s="132"/>
      <c r="F595" s="134"/>
      <c r="G595" s="133"/>
      <c r="H595" s="134"/>
      <c r="J595" s="428"/>
      <c r="R595" s="101"/>
      <c r="S595" s="101"/>
      <c r="T595" s="101"/>
      <c r="U595" s="101"/>
      <c r="V595" s="101"/>
      <c r="W595" s="101"/>
      <c r="X595" s="101"/>
      <c r="Y595" s="101"/>
    </row>
    <row r="596" spans="1:25" s="135" customFormat="1" ht="15" customHeight="1">
      <c r="A596" s="134"/>
      <c r="B596" s="132"/>
      <c r="C596" s="133"/>
      <c r="D596" s="132"/>
      <c r="E596" s="132"/>
      <c r="F596" s="134"/>
      <c r="G596" s="133"/>
      <c r="H596" s="134"/>
      <c r="J596" s="428"/>
      <c r="R596" s="101"/>
      <c r="S596" s="101"/>
      <c r="T596" s="101"/>
      <c r="U596" s="101"/>
      <c r="V596" s="101"/>
      <c r="W596" s="101"/>
      <c r="X596" s="101"/>
      <c r="Y596" s="101"/>
    </row>
    <row r="597" spans="1:25" s="135" customFormat="1" ht="15" customHeight="1">
      <c r="A597" s="134"/>
      <c r="B597" s="132"/>
      <c r="C597" s="133"/>
      <c r="D597" s="132"/>
      <c r="E597" s="132"/>
      <c r="F597" s="134"/>
      <c r="G597" s="133"/>
      <c r="H597" s="134"/>
      <c r="J597" s="428"/>
      <c r="R597" s="101"/>
      <c r="S597" s="101"/>
      <c r="T597" s="101"/>
      <c r="U597" s="101"/>
      <c r="V597" s="101"/>
      <c r="W597" s="101"/>
      <c r="X597" s="101"/>
      <c r="Y597" s="101"/>
    </row>
    <row r="598" spans="1:25" s="135" customFormat="1" ht="15" customHeight="1">
      <c r="A598" s="134"/>
      <c r="B598" s="136"/>
      <c r="C598" s="134"/>
      <c r="D598" s="136"/>
      <c r="E598" s="136"/>
      <c r="F598" s="134"/>
      <c r="G598" s="133"/>
      <c r="H598" s="134"/>
      <c r="J598" s="428"/>
      <c r="R598" s="101"/>
      <c r="S598" s="101"/>
      <c r="T598" s="101"/>
      <c r="U598" s="101"/>
      <c r="V598" s="101"/>
      <c r="W598" s="101"/>
      <c r="X598" s="101"/>
      <c r="Y598" s="101"/>
    </row>
    <row r="599" spans="1:25" s="135" customFormat="1" ht="15" customHeight="1">
      <c r="A599" s="134"/>
      <c r="B599" s="136"/>
      <c r="C599" s="134"/>
      <c r="D599" s="136"/>
      <c r="E599" s="136"/>
      <c r="F599" s="134"/>
      <c r="G599" s="133"/>
      <c r="H599" s="134"/>
      <c r="J599" s="428"/>
      <c r="R599" s="101"/>
      <c r="S599" s="101"/>
      <c r="T599" s="101"/>
      <c r="U599" s="101"/>
      <c r="V599" s="101"/>
      <c r="W599" s="101"/>
      <c r="X599" s="101"/>
      <c r="Y599" s="101"/>
    </row>
    <row r="600" spans="1:25" s="135" customFormat="1" ht="15" customHeight="1">
      <c r="A600" s="134"/>
      <c r="B600" s="136"/>
      <c r="C600" s="134"/>
      <c r="D600" s="136"/>
      <c r="E600" s="136"/>
      <c r="F600" s="134"/>
      <c r="G600" s="133"/>
      <c r="H600" s="134"/>
      <c r="J600" s="428"/>
      <c r="R600" s="101"/>
      <c r="S600" s="101"/>
      <c r="T600" s="101"/>
      <c r="U600" s="101"/>
      <c r="V600" s="101"/>
      <c r="W600" s="101"/>
      <c r="X600" s="101"/>
      <c r="Y600" s="101"/>
    </row>
    <row r="601" spans="1:25" s="135" customFormat="1" ht="15" customHeight="1">
      <c r="A601" s="134"/>
      <c r="B601" s="136"/>
      <c r="C601" s="134"/>
      <c r="D601" s="136"/>
      <c r="E601" s="136"/>
      <c r="F601" s="134"/>
      <c r="G601" s="133"/>
      <c r="H601" s="134"/>
      <c r="J601" s="428"/>
      <c r="R601" s="101"/>
      <c r="S601" s="101"/>
      <c r="T601" s="101"/>
      <c r="U601" s="101"/>
      <c r="V601" s="101"/>
      <c r="W601" s="101"/>
      <c r="X601" s="101"/>
      <c r="Y601" s="101"/>
    </row>
    <row r="602" spans="1:25" s="135" customFormat="1" ht="15" customHeight="1">
      <c r="A602" s="134"/>
      <c r="B602" s="136"/>
      <c r="C602" s="134"/>
      <c r="D602" s="136"/>
      <c r="E602" s="136"/>
      <c r="F602" s="134"/>
      <c r="G602" s="133"/>
      <c r="H602" s="134"/>
      <c r="J602" s="428"/>
      <c r="R602" s="101"/>
      <c r="S602" s="101"/>
      <c r="T602" s="101"/>
      <c r="U602" s="101"/>
      <c r="V602" s="101"/>
      <c r="W602" s="101"/>
      <c r="X602" s="101"/>
      <c r="Y602" s="101"/>
    </row>
    <row r="603" spans="1:25" s="135" customFormat="1" ht="15" customHeight="1">
      <c r="A603" s="134"/>
      <c r="B603" s="136"/>
      <c r="C603" s="134"/>
      <c r="D603" s="136"/>
      <c r="E603" s="136"/>
      <c r="F603" s="134"/>
      <c r="G603" s="133"/>
      <c r="H603" s="134"/>
      <c r="J603" s="428"/>
      <c r="R603" s="101"/>
      <c r="S603" s="101"/>
      <c r="T603" s="101"/>
      <c r="U603" s="101"/>
      <c r="V603" s="101"/>
      <c r="W603" s="101"/>
      <c r="X603" s="101"/>
      <c r="Y603" s="101"/>
    </row>
    <row r="604" spans="1:25" s="135" customFormat="1" ht="15" customHeight="1">
      <c r="A604" s="134"/>
      <c r="B604" s="136"/>
      <c r="C604" s="134"/>
      <c r="D604" s="136"/>
      <c r="E604" s="136"/>
      <c r="F604" s="134"/>
      <c r="G604" s="133"/>
      <c r="H604" s="134"/>
      <c r="J604" s="428"/>
      <c r="R604" s="101"/>
      <c r="S604" s="101"/>
      <c r="T604" s="101"/>
      <c r="U604" s="101"/>
      <c r="V604" s="101"/>
      <c r="W604" s="101"/>
      <c r="X604" s="101"/>
      <c r="Y604" s="101"/>
    </row>
    <row r="605" spans="1:25" s="135" customFormat="1" ht="15" customHeight="1">
      <c r="A605" s="134"/>
      <c r="B605" s="136"/>
      <c r="C605" s="134"/>
      <c r="D605" s="136"/>
      <c r="E605" s="136"/>
      <c r="F605" s="134"/>
      <c r="G605" s="133"/>
      <c r="H605" s="134"/>
      <c r="J605" s="428"/>
      <c r="R605" s="101"/>
      <c r="S605" s="101"/>
      <c r="T605" s="101"/>
      <c r="U605" s="101"/>
      <c r="V605" s="101"/>
      <c r="W605" s="101"/>
      <c r="X605" s="101"/>
      <c r="Y605" s="101"/>
    </row>
    <row r="606" spans="1:25" s="135" customFormat="1" ht="15" customHeight="1">
      <c r="A606" s="134"/>
      <c r="B606" s="136"/>
      <c r="C606" s="134"/>
      <c r="D606" s="136"/>
      <c r="E606" s="136"/>
      <c r="F606" s="134"/>
      <c r="G606" s="133"/>
      <c r="H606" s="134"/>
      <c r="J606" s="428"/>
      <c r="R606" s="101"/>
      <c r="S606" s="101"/>
      <c r="T606" s="101"/>
      <c r="U606" s="101"/>
      <c r="V606" s="101"/>
      <c r="W606" s="101"/>
      <c r="X606" s="101"/>
      <c r="Y606" s="101"/>
    </row>
    <row r="607" spans="1:25" s="135" customFormat="1" ht="15" customHeight="1">
      <c r="A607" s="134"/>
      <c r="B607" s="136"/>
      <c r="C607" s="134"/>
      <c r="D607" s="136"/>
      <c r="E607" s="136"/>
      <c r="F607" s="134"/>
      <c r="G607" s="133"/>
      <c r="H607" s="134"/>
      <c r="J607" s="428"/>
      <c r="R607" s="101"/>
      <c r="S607" s="101"/>
      <c r="T607" s="101"/>
      <c r="U607" s="101"/>
      <c r="V607" s="101"/>
      <c r="W607" s="101"/>
      <c r="X607" s="101"/>
      <c r="Y607" s="101"/>
    </row>
    <row r="608" spans="1:25" s="135" customFormat="1" ht="15" customHeight="1">
      <c r="A608" s="134"/>
      <c r="B608" s="136"/>
      <c r="C608" s="134"/>
      <c r="D608" s="136"/>
      <c r="E608" s="136"/>
      <c r="F608" s="134"/>
      <c r="G608" s="133"/>
      <c r="H608" s="134"/>
      <c r="J608" s="428"/>
      <c r="R608" s="101"/>
      <c r="S608" s="101"/>
      <c r="T608" s="101"/>
      <c r="U608" s="101"/>
      <c r="V608" s="101"/>
      <c r="W608" s="101"/>
      <c r="X608" s="101"/>
      <c r="Y608" s="101"/>
    </row>
    <row r="609" spans="1:25" s="135" customFormat="1" ht="15" customHeight="1">
      <c r="A609" s="101"/>
      <c r="B609" s="136"/>
      <c r="C609" s="134"/>
      <c r="D609" s="136"/>
      <c r="E609" s="136"/>
      <c r="F609" s="137"/>
      <c r="G609" s="104"/>
      <c r="H609" s="137"/>
      <c r="J609" s="428"/>
      <c r="R609" s="101"/>
      <c r="S609" s="101"/>
      <c r="T609" s="101"/>
      <c r="U609" s="101"/>
      <c r="V609" s="101"/>
      <c r="W609" s="101"/>
      <c r="X609" s="101"/>
      <c r="Y609" s="101"/>
    </row>
    <row r="610" spans="1:25" s="135" customFormat="1" ht="15" customHeight="1">
      <c r="A610" s="101"/>
      <c r="B610" s="136"/>
      <c r="C610" s="134"/>
      <c r="D610" s="136"/>
      <c r="E610" s="136"/>
      <c r="F610" s="137"/>
      <c r="G610" s="104"/>
      <c r="H610" s="137"/>
      <c r="J610" s="428"/>
      <c r="R610" s="101"/>
      <c r="S610" s="101"/>
      <c r="T610" s="101"/>
      <c r="U610" s="101"/>
      <c r="V610" s="101"/>
      <c r="W610" s="101"/>
      <c r="X610" s="101"/>
      <c r="Y610" s="101"/>
    </row>
    <row r="611" spans="1:25" s="137" customFormat="1" ht="15" customHeight="1">
      <c r="A611" s="101"/>
      <c r="B611" s="136"/>
      <c r="C611" s="134"/>
      <c r="D611" s="136"/>
      <c r="E611" s="136"/>
      <c r="G611" s="104"/>
      <c r="I611" s="135"/>
      <c r="J611" s="428"/>
      <c r="K611" s="135"/>
      <c r="L611" s="135"/>
      <c r="M611" s="135"/>
      <c r="N611" s="135"/>
      <c r="O611" s="135"/>
      <c r="P611" s="135"/>
      <c r="Q611" s="135"/>
      <c r="R611" s="101"/>
      <c r="S611" s="101"/>
      <c r="T611" s="101"/>
      <c r="U611" s="101"/>
      <c r="V611" s="101"/>
      <c r="W611" s="101"/>
      <c r="X611" s="101"/>
      <c r="Y611" s="101"/>
    </row>
    <row r="612" spans="1:25" s="137" customFormat="1" ht="15" customHeight="1">
      <c r="A612" s="101"/>
      <c r="B612" s="136"/>
      <c r="C612" s="134"/>
      <c r="D612" s="136"/>
      <c r="E612" s="136"/>
      <c r="G612" s="104"/>
      <c r="I612" s="135"/>
      <c r="J612" s="428"/>
      <c r="K612" s="135"/>
      <c r="L612" s="135"/>
      <c r="M612" s="135"/>
      <c r="N612" s="135"/>
      <c r="O612" s="135"/>
      <c r="P612" s="135"/>
      <c r="Q612" s="135"/>
      <c r="R612" s="101"/>
      <c r="S612" s="101"/>
      <c r="T612" s="101"/>
      <c r="U612" s="101"/>
      <c r="V612" s="101"/>
      <c r="W612" s="101"/>
      <c r="X612" s="101"/>
      <c r="Y612" s="101"/>
    </row>
    <row r="613" spans="1:25" s="137" customFormat="1" ht="15" customHeight="1">
      <c r="A613" s="101"/>
      <c r="B613" s="136"/>
      <c r="C613" s="134"/>
      <c r="D613" s="136"/>
      <c r="E613" s="136"/>
      <c r="G613" s="104"/>
      <c r="I613" s="135"/>
      <c r="J613" s="428"/>
      <c r="K613" s="135"/>
      <c r="L613" s="135"/>
      <c r="M613" s="135"/>
      <c r="N613" s="135"/>
      <c r="O613" s="135"/>
      <c r="P613" s="135"/>
      <c r="Q613" s="135"/>
      <c r="R613" s="101"/>
      <c r="S613" s="101"/>
      <c r="T613" s="101"/>
      <c r="U613" s="101"/>
      <c r="V613" s="101"/>
      <c r="W613" s="101"/>
      <c r="X613" s="101"/>
      <c r="Y613" s="101"/>
    </row>
  </sheetData>
  <autoFilter ref="A3:H120"/>
  <mergeCells count="10">
    <mergeCell ref="A61:B61"/>
    <mergeCell ref="A79:B79"/>
    <mergeCell ref="A99:B99"/>
    <mergeCell ref="A112:B112"/>
    <mergeCell ref="A2:H2"/>
    <mergeCell ref="A4:B4"/>
    <mergeCell ref="A9:B9"/>
    <mergeCell ref="A19:B19"/>
    <mergeCell ref="A35:B35"/>
    <mergeCell ref="A46:B46"/>
  </mergeCells>
  <pageMargins left="0.7" right="0.7" top="0.75" bottom="0.75" header="0" footer="0"/>
  <pageSetup scale="78" fitToHeight="0"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topLeftCell="A68" zoomScale="50" zoomScaleNormal="50" workbookViewId="0">
      <selection activeCell="F69" activeCellId="1" sqref="F71:F74 F69"/>
    </sheetView>
  </sheetViews>
  <sheetFormatPr defaultColWidth="14.42578125" defaultRowHeight="15" customHeight="1"/>
  <cols>
    <col min="1" max="1" width="9.140625" customWidth="1"/>
    <col min="2" max="2" width="18" customWidth="1"/>
    <col min="3" max="3" width="35.5703125" customWidth="1"/>
    <col min="4" max="5" width="35.5703125" style="56" customWidth="1"/>
    <col min="6" max="6" width="13" customWidth="1"/>
    <col min="7" max="7" width="13" style="56" customWidth="1"/>
    <col min="8" max="8" width="18" style="56" customWidth="1"/>
    <col min="9" max="9" width="14" customWidth="1"/>
    <col min="10" max="10" width="9" customWidth="1"/>
    <col min="11" max="13" width="9.140625" customWidth="1"/>
    <col min="14" max="15" width="8.7109375" customWidth="1"/>
  </cols>
  <sheetData>
    <row r="1" spans="1:21" ht="15.75" customHeight="1">
      <c r="A1" s="2"/>
      <c r="B1" s="2"/>
      <c r="C1" s="2" t="s">
        <v>0</v>
      </c>
      <c r="D1" s="2"/>
      <c r="E1" s="2"/>
      <c r="F1" s="2"/>
      <c r="G1" s="2"/>
      <c r="H1" s="2"/>
      <c r="I1" s="2"/>
      <c r="J1" s="2"/>
      <c r="K1" s="1"/>
      <c r="L1" s="1"/>
      <c r="M1" s="1"/>
      <c r="N1" s="1"/>
      <c r="O1" s="1"/>
    </row>
    <row r="2" spans="1:21" ht="45.75" customHeight="1">
      <c r="A2" s="3" t="s">
        <v>1</v>
      </c>
      <c r="B2" s="4" t="s">
        <v>2</v>
      </c>
      <c r="C2" s="3" t="s">
        <v>4</v>
      </c>
      <c r="D2" s="3"/>
      <c r="E2" s="3"/>
      <c r="F2" s="3" t="s">
        <v>5</v>
      </c>
      <c r="G2" s="3"/>
      <c r="H2" s="4"/>
      <c r="I2" s="3" t="s">
        <v>3</v>
      </c>
      <c r="J2" s="2" t="s">
        <v>6</v>
      </c>
      <c r="K2" s="1"/>
      <c r="L2" s="1"/>
      <c r="M2" s="106" t="s">
        <v>204</v>
      </c>
      <c r="N2" s="107" t="s">
        <v>2</v>
      </c>
      <c r="O2" s="107" t="s">
        <v>203</v>
      </c>
      <c r="P2" s="107" t="s">
        <v>202</v>
      </c>
      <c r="Q2" s="107" t="s">
        <v>201</v>
      </c>
      <c r="R2" s="106" t="s">
        <v>200</v>
      </c>
      <c r="S2" s="106" t="s">
        <v>199</v>
      </c>
      <c r="T2" s="108" t="s">
        <v>120</v>
      </c>
      <c r="U2" s="106" t="s">
        <v>198</v>
      </c>
    </row>
    <row r="3" spans="1:21" ht="51.75" customHeight="1">
      <c r="A3" s="11">
        <v>1</v>
      </c>
      <c r="B3" s="24" t="s">
        <v>8</v>
      </c>
      <c r="C3" s="11" t="s">
        <v>10</v>
      </c>
      <c r="D3" s="11"/>
      <c r="E3" s="11"/>
      <c r="F3" s="11">
        <v>500</v>
      </c>
      <c r="G3" s="11"/>
      <c r="H3" s="24" t="s">
        <v>245</v>
      </c>
      <c r="I3" s="24" t="s">
        <v>14</v>
      </c>
      <c r="J3" s="7"/>
      <c r="K3" s="1"/>
      <c r="L3" s="1"/>
      <c r="M3" s="1"/>
      <c r="N3" s="1"/>
      <c r="O3" s="1"/>
    </row>
    <row r="4" spans="1:21" ht="30.75" customHeight="1">
      <c r="A4" s="11">
        <v>2</v>
      </c>
      <c r="B4" s="34" t="s">
        <v>13</v>
      </c>
      <c r="C4" s="11" t="s">
        <v>15</v>
      </c>
      <c r="D4" s="11"/>
      <c r="E4" s="11"/>
      <c r="F4" s="11">
        <v>60</v>
      </c>
      <c r="G4" s="11"/>
      <c r="H4" s="24" t="s">
        <v>245</v>
      </c>
      <c r="I4" s="24" t="s">
        <v>14</v>
      </c>
      <c r="J4" s="11"/>
      <c r="K4" s="1"/>
      <c r="L4" s="1"/>
      <c r="M4" s="1"/>
      <c r="N4" s="1"/>
      <c r="O4" s="1"/>
    </row>
    <row r="5" spans="1:21" ht="32.25" customHeight="1">
      <c r="A5" s="11">
        <v>3</v>
      </c>
      <c r="B5" s="24" t="s">
        <v>17</v>
      </c>
      <c r="C5" s="11" t="s">
        <v>18</v>
      </c>
      <c r="D5" s="11"/>
      <c r="E5" s="11"/>
      <c r="F5" s="11">
        <v>60</v>
      </c>
      <c r="G5" s="11"/>
      <c r="H5" s="24" t="s">
        <v>203</v>
      </c>
      <c r="I5" s="24" t="s">
        <v>14</v>
      </c>
      <c r="J5" s="11"/>
      <c r="K5" s="1"/>
      <c r="L5" s="1"/>
      <c r="M5" s="9"/>
      <c r="N5" s="1"/>
      <c r="O5" s="1"/>
    </row>
    <row r="6" spans="1:21" ht="30.75" customHeight="1">
      <c r="A6" s="11">
        <v>4</v>
      </c>
      <c r="B6" s="24" t="s">
        <v>19</v>
      </c>
      <c r="C6" s="11" t="s">
        <v>18</v>
      </c>
      <c r="D6" s="11"/>
      <c r="E6" s="11"/>
      <c r="F6" s="11">
        <v>40</v>
      </c>
      <c r="G6" s="11"/>
      <c r="H6" s="24" t="s">
        <v>203</v>
      </c>
      <c r="I6" s="24" t="s">
        <v>14</v>
      </c>
      <c r="J6" s="11"/>
      <c r="K6" s="1"/>
      <c r="L6" s="1"/>
      <c r="M6" s="1"/>
      <c r="N6" s="1"/>
      <c r="O6" s="1"/>
    </row>
    <row r="7" spans="1:21" ht="24.75" customHeight="1">
      <c r="A7" s="19" t="s">
        <v>24</v>
      </c>
      <c r="B7" s="143"/>
      <c r="C7" s="144"/>
      <c r="D7" s="143"/>
      <c r="E7" s="143"/>
      <c r="F7" s="2" t="e">
        <f>#REF!+#REF!</f>
        <v>#REF!</v>
      </c>
      <c r="G7" s="57"/>
      <c r="H7" s="143"/>
      <c r="I7" s="143"/>
      <c r="J7" s="8"/>
      <c r="K7" s="1"/>
      <c r="L7" s="1"/>
      <c r="M7" s="1"/>
      <c r="N7" s="1"/>
      <c r="O7" s="1"/>
    </row>
    <row r="8" spans="1:21" ht="19.5" customHeight="1">
      <c r="A8" s="145"/>
      <c r="B8" s="143"/>
      <c r="C8" s="143"/>
      <c r="D8" s="143"/>
      <c r="E8" s="143"/>
      <c r="F8" s="143"/>
      <c r="G8" s="143"/>
      <c r="H8" s="143"/>
      <c r="I8" s="143"/>
      <c r="J8" s="144"/>
      <c r="K8" s="1"/>
      <c r="L8" s="1"/>
      <c r="M8" s="1"/>
      <c r="N8" s="1"/>
      <c r="O8" s="1"/>
    </row>
    <row r="9" spans="1:21" ht="24.75" customHeight="1">
      <c r="A9" s="2"/>
      <c r="B9" s="2"/>
      <c r="C9" s="2" t="s">
        <v>25</v>
      </c>
      <c r="D9" s="2"/>
      <c r="E9" s="2"/>
      <c r="F9" s="2"/>
      <c r="G9" s="2"/>
      <c r="H9" s="2"/>
      <c r="I9" s="2"/>
      <c r="J9" s="2"/>
      <c r="K9" s="1"/>
      <c r="L9" s="1"/>
      <c r="M9" s="1"/>
      <c r="N9" s="1"/>
      <c r="O9" s="1"/>
    </row>
    <row r="10" spans="1:21" ht="28.5" customHeight="1">
      <c r="A10" s="3" t="s">
        <v>1</v>
      </c>
      <c r="B10" s="4" t="s">
        <v>2</v>
      </c>
      <c r="C10" s="3" t="s">
        <v>4</v>
      </c>
      <c r="D10" s="3"/>
      <c r="E10" s="3"/>
      <c r="F10" s="3" t="s">
        <v>5</v>
      </c>
      <c r="G10" s="3"/>
      <c r="H10" s="4"/>
      <c r="I10" s="3" t="s">
        <v>3</v>
      </c>
      <c r="J10" s="2" t="s">
        <v>6</v>
      </c>
      <c r="K10" s="1"/>
      <c r="L10" s="1"/>
      <c r="M10" s="1"/>
      <c r="N10" s="1"/>
      <c r="O10" s="1"/>
    </row>
    <row r="11" spans="1:21" ht="30.75" customHeight="1">
      <c r="A11" s="11">
        <v>1</v>
      </c>
      <c r="B11" s="10" t="s">
        <v>27</v>
      </c>
      <c r="C11" s="24" t="s">
        <v>29</v>
      </c>
      <c r="D11" s="24"/>
      <c r="E11" s="24"/>
      <c r="F11" s="24">
        <v>120</v>
      </c>
      <c r="G11" s="24"/>
      <c r="H11" s="10" t="s">
        <v>245</v>
      </c>
      <c r="I11" s="33" t="s">
        <v>28</v>
      </c>
      <c r="J11" s="24"/>
      <c r="K11" s="1"/>
      <c r="L11" s="1"/>
      <c r="M11" s="1"/>
      <c r="N11" s="1"/>
      <c r="O11" s="1"/>
    </row>
    <row r="12" spans="1:21" s="53" customFormat="1" ht="51" customHeight="1">
      <c r="A12" s="11">
        <v>2</v>
      </c>
      <c r="B12" s="24" t="s">
        <v>8</v>
      </c>
      <c r="C12" s="11" t="s">
        <v>10</v>
      </c>
      <c r="D12" s="11"/>
      <c r="E12" s="11"/>
      <c r="F12" s="11">
        <v>1000</v>
      </c>
      <c r="G12" s="11"/>
      <c r="H12" s="10" t="s">
        <v>245</v>
      </c>
      <c r="I12" s="24" t="s">
        <v>141</v>
      </c>
      <c r="J12" s="7"/>
      <c r="K12" s="1"/>
      <c r="L12" s="1"/>
      <c r="M12" s="1"/>
      <c r="N12" s="1"/>
      <c r="O12" s="1"/>
    </row>
    <row r="13" spans="1:21" ht="30" customHeight="1">
      <c r="A13" s="11">
        <v>3</v>
      </c>
      <c r="B13" s="24" t="s">
        <v>32</v>
      </c>
      <c r="C13" s="11" t="s">
        <v>33</v>
      </c>
      <c r="D13" s="11"/>
      <c r="E13" s="11"/>
      <c r="F13" s="11">
        <v>800</v>
      </c>
      <c r="G13" s="11"/>
      <c r="H13" s="10" t="s">
        <v>245</v>
      </c>
      <c r="I13" s="24" t="s">
        <v>9</v>
      </c>
      <c r="J13" s="7"/>
      <c r="K13" s="1"/>
      <c r="L13" s="1"/>
      <c r="M13" s="1"/>
      <c r="N13" s="1"/>
      <c r="O13" s="1"/>
    </row>
    <row r="14" spans="1:21" s="44" customFormat="1" ht="30" customHeight="1">
      <c r="A14" s="11">
        <v>4</v>
      </c>
      <c r="B14" s="24" t="s">
        <v>11</v>
      </c>
      <c r="C14" s="11" t="s">
        <v>12</v>
      </c>
      <c r="D14" s="11"/>
      <c r="E14" s="11"/>
      <c r="F14" s="11">
        <v>1000</v>
      </c>
      <c r="G14" s="11"/>
      <c r="H14" s="10" t="s">
        <v>245</v>
      </c>
      <c r="I14" s="24" t="s">
        <v>9</v>
      </c>
      <c r="J14" s="7"/>
      <c r="K14" s="1"/>
      <c r="L14" s="1"/>
      <c r="M14" s="1"/>
      <c r="N14" s="1"/>
      <c r="O14" s="1"/>
    </row>
    <row r="15" spans="1:21" ht="77.25" customHeight="1">
      <c r="A15" s="11">
        <v>5</v>
      </c>
      <c r="B15" s="10" t="s">
        <v>34</v>
      </c>
      <c r="C15" s="11" t="s">
        <v>35</v>
      </c>
      <c r="D15" s="11"/>
      <c r="E15" s="11"/>
      <c r="F15" s="11">
        <v>500</v>
      </c>
      <c r="G15" s="11"/>
      <c r="H15" s="10" t="s">
        <v>203</v>
      </c>
      <c r="I15" s="24" t="s">
        <v>9</v>
      </c>
      <c r="J15" s="11"/>
      <c r="K15" s="1"/>
      <c r="L15" s="1"/>
      <c r="M15" s="1"/>
      <c r="N15" s="1"/>
      <c r="O15" s="1"/>
    </row>
    <row r="16" spans="1:21" ht="30" customHeight="1">
      <c r="A16" s="11">
        <v>6</v>
      </c>
      <c r="B16" s="10" t="s">
        <v>36</v>
      </c>
      <c r="C16" s="24" t="s">
        <v>37</v>
      </c>
      <c r="D16" s="24"/>
      <c r="E16" s="24"/>
      <c r="F16" s="11">
        <v>320</v>
      </c>
      <c r="G16" s="11"/>
      <c r="H16" s="10" t="s">
        <v>203</v>
      </c>
      <c r="I16" s="24" t="s">
        <v>9</v>
      </c>
      <c r="J16" s="11"/>
      <c r="K16" s="1"/>
      <c r="L16" s="1"/>
      <c r="M16" s="1"/>
      <c r="N16" s="1"/>
      <c r="O16" s="1"/>
    </row>
    <row r="17" spans="1:15" ht="42" customHeight="1">
      <c r="A17" s="48">
        <v>7</v>
      </c>
      <c r="B17" s="10" t="s">
        <v>38</v>
      </c>
      <c r="C17" s="11" t="s">
        <v>40</v>
      </c>
      <c r="D17" s="11"/>
      <c r="E17" s="11"/>
      <c r="F17" s="11">
        <v>120</v>
      </c>
      <c r="G17" s="11"/>
      <c r="H17" s="10" t="s">
        <v>203</v>
      </c>
      <c r="I17" s="33" t="s">
        <v>39</v>
      </c>
      <c r="J17" s="11"/>
      <c r="K17" s="1"/>
      <c r="L17" s="1"/>
      <c r="M17" s="1"/>
      <c r="N17" s="1"/>
      <c r="O17" s="1"/>
    </row>
    <row r="18" spans="1:15" ht="44.25" customHeight="1">
      <c r="A18" s="49">
        <v>8</v>
      </c>
      <c r="B18" s="46" t="s">
        <v>44</v>
      </c>
      <c r="C18" s="24" t="s">
        <v>45</v>
      </c>
      <c r="D18" s="24"/>
      <c r="E18" s="24"/>
      <c r="F18" s="11">
        <v>37.5</v>
      </c>
      <c r="G18" s="11"/>
      <c r="H18" s="10" t="s">
        <v>203</v>
      </c>
      <c r="I18" s="24" t="s">
        <v>22</v>
      </c>
      <c r="J18" s="12"/>
      <c r="K18" s="1"/>
      <c r="L18" s="1"/>
      <c r="M18" s="1"/>
      <c r="N18" s="1"/>
      <c r="O18" s="1"/>
    </row>
    <row r="19" spans="1:15" ht="35.25" customHeight="1">
      <c r="A19" s="50">
        <v>9</v>
      </c>
      <c r="B19" s="47" t="s">
        <v>46</v>
      </c>
      <c r="C19" s="24" t="s">
        <v>47</v>
      </c>
      <c r="D19" s="24"/>
      <c r="E19" s="24"/>
      <c r="F19" s="11">
        <v>100</v>
      </c>
      <c r="G19" s="11"/>
      <c r="H19" s="10" t="s">
        <v>203</v>
      </c>
      <c r="I19" s="24" t="s">
        <v>22</v>
      </c>
      <c r="J19" s="12"/>
      <c r="K19" s="1"/>
      <c r="L19" s="1"/>
      <c r="M19" s="1"/>
      <c r="N19" s="1"/>
      <c r="O19" s="1"/>
    </row>
    <row r="20" spans="1:15" ht="31.5" customHeight="1">
      <c r="A20" s="11">
        <v>10</v>
      </c>
      <c r="B20" s="10" t="s">
        <v>48</v>
      </c>
      <c r="C20" s="24" t="s">
        <v>50</v>
      </c>
      <c r="D20" s="24"/>
      <c r="E20" s="24"/>
      <c r="F20" s="24">
        <v>150</v>
      </c>
      <c r="G20" s="24"/>
      <c r="H20" s="10" t="s">
        <v>205</v>
      </c>
      <c r="I20" s="24" t="s">
        <v>49</v>
      </c>
      <c r="J20" s="7"/>
      <c r="K20" s="1"/>
      <c r="L20" s="1"/>
      <c r="M20" s="1"/>
      <c r="N20" s="1"/>
      <c r="O20" s="1"/>
    </row>
    <row r="21" spans="1:15" ht="31.5" customHeight="1">
      <c r="A21" s="11">
        <v>11</v>
      </c>
      <c r="B21" s="10" t="s">
        <v>21</v>
      </c>
      <c r="C21" s="11" t="s">
        <v>23</v>
      </c>
      <c r="D21" s="11"/>
      <c r="E21" s="11"/>
      <c r="F21" s="11">
        <v>1200</v>
      </c>
      <c r="G21" s="11"/>
      <c r="H21" s="10" t="s">
        <v>205</v>
      </c>
      <c r="I21" s="24" t="s">
        <v>77</v>
      </c>
      <c r="J21" s="11"/>
      <c r="K21" s="1"/>
      <c r="L21" s="1"/>
      <c r="M21" s="1"/>
      <c r="N21" s="1"/>
      <c r="O21" s="1"/>
    </row>
    <row r="22" spans="1:15" ht="24.75" customHeight="1">
      <c r="A22" s="19" t="s">
        <v>24</v>
      </c>
      <c r="B22" s="143"/>
      <c r="C22" s="144"/>
      <c r="D22" s="143"/>
      <c r="E22" s="143"/>
      <c r="F22" s="2" t="e">
        <f>#REF!+#REF!+#REF!</f>
        <v>#REF!</v>
      </c>
      <c r="G22" s="57"/>
      <c r="H22" s="143"/>
      <c r="I22" s="143"/>
      <c r="J22" s="8"/>
      <c r="K22" s="1"/>
      <c r="L22" s="1"/>
      <c r="M22" s="1"/>
      <c r="N22" s="1"/>
      <c r="O22" s="1"/>
    </row>
    <row r="23" spans="1:15" ht="26.25" customHeight="1">
      <c r="A23" s="145"/>
      <c r="B23" s="143"/>
      <c r="C23" s="143"/>
      <c r="D23" s="143"/>
      <c r="E23" s="143"/>
      <c r="F23" s="143"/>
      <c r="G23" s="143"/>
      <c r="H23" s="143"/>
      <c r="I23" s="143"/>
      <c r="J23" s="144"/>
      <c r="K23" s="1"/>
      <c r="L23" s="1"/>
      <c r="M23" s="1"/>
      <c r="N23" s="1"/>
      <c r="O23" s="1"/>
    </row>
    <row r="24" spans="1:15" ht="24.75" customHeight="1">
      <c r="A24" s="2"/>
      <c r="B24" s="2"/>
      <c r="C24" s="2" t="s">
        <v>51</v>
      </c>
      <c r="D24" s="2"/>
      <c r="E24" s="2"/>
      <c r="F24" s="2"/>
      <c r="G24" s="2"/>
      <c r="H24" s="2"/>
      <c r="I24" s="2"/>
      <c r="J24" s="2"/>
      <c r="K24" s="1"/>
      <c r="L24" s="1"/>
      <c r="M24" s="1"/>
      <c r="N24" s="1"/>
      <c r="O24" s="1"/>
    </row>
    <row r="25" spans="1:15" ht="42.75" customHeight="1">
      <c r="A25" s="3" t="s">
        <v>1</v>
      </c>
      <c r="B25" s="4" t="s">
        <v>2</v>
      </c>
      <c r="C25" s="3" t="s">
        <v>4</v>
      </c>
      <c r="D25" s="3"/>
      <c r="E25" s="3"/>
      <c r="F25" s="3" t="s">
        <v>5</v>
      </c>
      <c r="G25" s="3"/>
      <c r="H25" s="4"/>
      <c r="I25" s="3" t="s">
        <v>3</v>
      </c>
      <c r="J25" s="2" t="s">
        <v>6</v>
      </c>
      <c r="K25" s="1"/>
      <c r="L25" s="1"/>
      <c r="M25" s="1"/>
      <c r="N25" s="1"/>
      <c r="O25" s="1"/>
    </row>
    <row r="26" spans="1:15" ht="30" customHeight="1">
      <c r="A26" s="11">
        <v>1</v>
      </c>
      <c r="B26" s="10" t="s">
        <v>52</v>
      </c>
      <c r="C26" s="24" t="s">
        <v>53</v>
      </c>
      <c r="D26" s="24"/>
      <c r="E26" s="24"/>
      <c r="F26" s="11">
        <v>624</v>
      </c>
      <c r="G26" s="11"/>
      <c r="H26" s="10" t="s">
        <v>210</v>
      </c>
      <c r="I26" s="24" t="s">
        <v>9</v>
      </c>
      <c r="J26" s="11"/>
      <c r="K26" s="1"/>
      <c r="L26" s="1"/>
      <c r="M26" s="1"/>
      <c r="N26" s="1"/>
      <c r="O26" s="1"/>
    </row>
    <row r="27" spans="1:15" ht="51" customHeight="1">
      <c r="A27" s="11">
        <v>2</v>
      </c>
      <c r="B27" s="24" t="s">
        <v>8</v>
      </c>
      <c r="C27" s="11" t="s">
        <v>10</v>
      </c>
      <c r="D27" s="11"/>
      <c r="E27" s="11"/>
      <c r="F27" s="11">
        <v>500</v>
      </c>
      <c r="G27" s="11"/>
      <c r="H27" s="10" t="s">
        <v>210</v>
      </c>
      <c r="I27" s="24" t="s">
        <v>143</v>
      </c>
      <c r="J27" s="7"/>
      <c r="K27" s="1"/>
      <c r="L27" s="1"/>
      <c r="M27" s="1"/>
      <c r="N27" s="1"/>
      <c r="O27" s="1"/>
    </row>
    <row r="28" spans="1:15" ht="48" customHeight="1">
      <c r="A28" s="11">
        <v>3</v>
      </c>
      <c r="B28" s="10" t="s">
        <v>54</v>
      </c>
      <c r="C28" s="24" t="s">
        <v>56</v>
      </c>
      <c r="D28" s="24"/>
      <c r="E28" s="24"/>
      <c r="F28" s="14">
        <v>210</v>
      </c>
      <c r="G28" s="48"/>
      <c r="H28" s="10" t="s">
        <v>210</v>
      </c>
      <c r="I28" s="33" t="s">
        <v>55</v>
      </c>
      <c r="J28" s="7"/>
      <c r="K28" s="1"/>
      <c r="L28" s="1"/>
      <c r="M28" s="1"/>
      <c r="N28" s="1"/>
      <c r="O28" s="1"/>
    </row>
    <row r="29" spans="1:15" ht="39.75" customHeight="1">
      <c r="A29" s="11">
        <v>4</v>
      </c>
      <c r="B29" s="10" t="s">
        <v>57</v>
      </c>
      <c r="C29" s="11" t="s">
        <v>56</v>
      </c>
      <c r="D29" s="11"/>
      <c r="E29" s="11"/>
      <c r="F29" s="11">
        <v>66</v>
      </c>
      <c r="G29" s="11"/>
      <c r="H29" s="10" t="s">
        <v>210</v>
      </c>
      <c r="I29" s="33" t="s">
        <v>58</v>
      </c>
      <c r="J29" s="24"/>
      <c r="K29" s="1"/>
      <c r="L29" s="1"/>
      <c r="M29" s="1"/>
      <c r="N29" s="1"/>
      <c r="O29" s="1"/>
    </row>
    <row r="30" spans="1:15" ht="51" customHeight="1">
      <c r="A30" s="11">
        <v>5</v>
      </c>
      <c r="B30" s="10" t="s">
        <v>30</v>
      </c>
      <c r="C30" s="11" t="s">
        <v>31</v>
      </c>
      <c r="D30" s="11"/>
      <c r="E30" s="11"/>
      <c r="F30" s="11">
        <v>520</v>
      </c>
      <c r="G30" s="11"/>
      <c r="H30" s="10" t="s">
        <v>210</v>
      </c>
      <c r="I30" s="24" t="s">
        <v>9</v>
      </c>
      <c r="J30" s="24"/>
      <c r="K30" s="1"/>
      <c r="L30" s="1"/>
      <c r="M30" s="1"/>
      <c r="N30" s="1"/>
      <c r="O30" s="1"/>
    </row>
    <row r="31" spans="1:15" ht="44.25" customHeight="1">
      <c r="A31" s="11">
        <v>6</v>
      </c>
      <c r="B31" s="10" t="s">
        <v>36</v>
      </c>
      <c r="C31" s="24" t="s">
        <v>37</v>
      </c>
      <c r="D31" s="24"/>
      <c r="E31" s="24"/>
      <c r="F31" s="11">
        <v>640</v>
      </c>
      <c r="G31" s="11"/>
      <c r="H31" s="10" t="s">
        <v>203</v>
      </c>
      <c r="I31" s="24" t="s">
        <v>62</v>
      </c>
      <c r="J31" s="11"/>
      <c r="K31" s="1"/>
      <c r="L31" s="1"/>
      <c r="M31" s="1"/>
      <c r="N31" s="1"/>
      <c r="O31" s="1"/>
    </row>
    <row r="32" spans="1:15" ht="48.75" customHeight="1">
      <c r="A32" s="11">
        <v>7</v>
      </c>
      <c r="B32" s="10" t="s">
        <v>41</v>
      </c>
      <c r="C32" s="24" t="s">
        <v>43</v>
      </c>
      <c r="D32" s="24"/>
      <c r="E32" s="24"/>
      <c r="F32" s="11">
        <v>206</v>
      </c>
      <c r="G32" s="11"/>
      <c r="H32" s="10" t="s">
        <v>203</v>
      </c>
      <c r="I32" s="24" t="s">
        <v>42</v>
      </c>
      <c r="J32" s="11"/>
      <c r="K32" s="1"/>
      <c r="L32" s="1"/>
      <c r="M32" s="1"/>
      <c r="N32" s="1"/>
      <c r="O32" s="1"/>
    </row>
    <row r="33" spans="1:15" s="45" customFormat="1" ht="35.25" customHeight="1">
      <c r="A33" s="54">
        <v>8</v>
      </c>
      <c r="B33" s="51" t="s">
        <v>134</v>
      </c>
      <c r="C33" s="24" t="s">
        <v>135</v>
      </c>
      <c r="D33" s="24"/>
      <c r="E33" s="24"/>
      <c r="F33" s="11">
        <v>230</v>
      </c>
      <c r="G33" s="11"/>
      <c r="H33" s="10" t="s">
        <v>203</v>
      </c>
      <c r="I33" s="24" t="s">
        <v>14</v>
      </c>
      <c r="J33" s="11"/>
      <c r="K33" s="1"/>
      <c r="L33" s="1"/>
      <c r="M33" s="1"/>
      <c r="N33" s="1"/>
      <c r="O33" s="1"/>
    </row>
    <row r="34" spans="1:15" ht="48.75" customHeight="1">
      <c r="A34" s="11">
        <v>9</v>
      </c>
      <c r="B34" s="10" t="s">
        <v>63</v>
      </c>
      <c r="C34" s="24" t="s">
        <v>64</v>
      </c>
      <c r="D34" s="24"/>
      <c r="E34" s="24"/>
      <c r="F34" s="11">
        <v>240</v>
      </c>
      <c r="G34" s="11"/>
      <c r="H34" s="10" t="s">
        <v>205</v>
      </c>
      <c r="I34" s="33" t="s">
        <v>28</v>
      </c>
      <c r="J34" s="11"/>
      <c r="K34" s="1"/>
      <c r="L34" s="1"/>
      <c r="M34" s="1"/>
      <c r="N34" s="1"/>
      <c r="O34" s="1"/>
    </row>
    <row r="35" spans="1:15" ht="15.75" customHeight="1">
      <c r="A35" s="1"/>
      <c r="B35" s="1"/>
      <c r="C35" s="1"/>
      <c r="D35" s="1"/>
      <c r="E35" s="1"/>
      <c r="F35" s="13"/>
      <c r="G35" s="13"/>
      <c r="H35" s="1"/>
      <c r="I35" s="1"/>
      <c r="J35" s="13"/>
      <c r="K35" s="1"/>
      <c r="L35" s="1"/>
      <c r="M35" s="1"/>
      <c r="N35" s="1"/>
      <c r="O35" s="1"/>
    </row>
    <row r="36" spans="1:15" ht="24.75" customHeight="1">
      <c r="A36" s="19" t="s">
        <v>24</v>
      </c>
      <c r="B36" s="143"/>
      <c r="C36" s="144"/>
      <c r="D36" s="143"/>
      <c r="E36" s="143"/>
      <c r="F36" s="2" t="e">
        <f>#REF!+#REF!+#REF!</f>
        <v>#REF!</v>
      </c>
      <c r="G36" s="57"/>
      <c r="H36" s="143"/>
      <c r="I36" s="143"/>
      <c r="J36" s="2"/>
      <c r="K36" s="1"/>
      <c r="L36" s="1"/>
      <c r="M36" s="1"/>
      <c r="N36" s="1"/>
      <c r="O36" s="1"/>
    </row>
    <row r="37" spans="1:15" ht="24.75" customHeight="1">
      <c r="A37" s="145"/>
      <c r="B37" s="143"/>
      <c r="C37" s="143"/>
      <c r="D37" s="143"/>
      <c r="E37" s="143"/>
      <c r="F37" s="143"/>
      <c r="G37" s="143"/>
      <c r="H37" s="143"/>
      <c r="I37" s="143"/>
      <c r="J37" s="144"/>
      <c r="K37" s="1"/>
      <c r="L37" s="1"/>
      <c r="M37" s="1"/>
      <c r="N37" s="1"/>
      <c r="O37" s="1"/>
    </row>
    <row r="38" spans="1:15" ht="24.75" customHeight="1">
      <c r="A38" s="2"/>
      <c r="B38" s="2"/>
      <c r="C38" s="2" t="s">
        <v>65</v>
      </c>
      <c r="D38" s="2"/>
      <c r="E38" s="2"/>
      <c r="F38" s="2"/>
      <c r="G38" s="2"/>
      <c r="H38" s="2"/>
      <c r="I38" s="2"/>
      <c r="J38" s="2"/>
      <c r="K38" s="1"/>
      <c r="L38" s="1"/>
      <c r="M38" s="1"/>
      <c r="N38" s="1"/>
      <c r="O38" s="1"/>
    </row>
    <row r="39" spans="1:15" ht="33.75" customHeight="1">
      <c r="A39" s="3" t="s">
        <v>1</v>
      </c>
      <c r="B39" s="4" t="s">
        <v>2</v>
      </c>
      <c r="C39" s="3" t="s">
        <v>4</v>
      </c>
      <c r="D39" s="3"/>
      <c r="E39" s="3"/>
      <c r="F39" s="3" t="s">
        <v>5</v>
      </c>
      <c r="G39" s="3"/>
      <c r="H39" s="4"/>
      <c r="I39" s="3" t="s">
        <v>3</v>
      </c>
      <c r="J39" s="2" t="s">
        <v>6</v>
      </c>
      <c r="K39" s="1"/>
      <c r="L39" s="1"/>
      <c r="M39" s="1"/>
      <c r="N39" s="1"/>
      <c r="O39" s="1"/>
    </row>
    <row r="40" spans="1:15" ht="45.75" customHeight="1">
      <c r="A40" s="11">
        <v>1</v>
      </c>
      <c r="B40" s="10" t="s">
        <v>66</v>
      </c>
      <c r="C40" s="24" t="s">
        <v>53</v>
      </c>
      <c r="D40" s="24"/>
      <c r="E40" s="24"/>
      <c r="F40" s="11">
        <v>540</v>
      </c>
      <c r="G40" s="11"/>
      <c r="H40" s="10" t="s">
        <v>210</v>
      </c>
      <c r="I40" s="24" t="s">
        <v>9</v>
      </c>
      <c r="J40" s="24"/>
      <c r="K40" s="1"/>
      <c r="L40" s="1"/>
      <c r="M40" s="1"/>
      <c r="N40" s="1"/>
      <c r="O40" s="1"/>
    </row>
    <row r="41" spans="1:15" ht="51.75" customHeight="1">
      <c r="A41" s="11">
        <v>2</v>
      </c>
      <c r="B41" s="10" t="s">
        <v>67</v>
      </c>
      <c r="C41" s="24" t="s">
        <v>68</v>
      </c>
      <c r="D41" s="24"/>
      <c r="E41" s="24"/>
      <c r="F41" s="11">
        <v>850</v>
      </c>
      <c r="G41" s="11"/>
      <c r="H41" s="10" t="s">
        <v>210</v>
      </c>
      <c r="I41" s="33" t="s">
        <v>39</v>
      </c>
      <c r="J41" s="11"/>
      <c r="K41" s="1"/>
      <c r="L41" s="1"/>
      <c r="M41" s="1"/>
      <c r="N41" s="1"/>
      <c r="O41" s="1"/>
    </row>
    <row r="42" spans="1:15" ht="38.25" customHeight="1">
      <c r="A42" s="11">
        <v>3</v>
      </c>
      <c r="B42" s="10" t="s">
        <v>69</v>
      </c>
      <c r="C42" s="11" t="s">
        <v>70</v>
      </c>
      <c r="D42" s="11"/>
      <c r="E42" s="11"/>
      <c r="F42" s="11">
        <v>120</v>
      </c>
      <c r="G42" s="11"/>
      <c r="H42" s="10" t="s">
        <v>210</v>
      </c>
      <c r="I42" s="24" t="s">
        <v>22</v>
      </c>
      <c r="J42" s="11"/>
      <c r="K42" s="1"/>
      <c r="L42" s="1"/>
      <c r="M42" s="1"/>
      <c r="N42" s="1"/>
      <c r="O42" s="1"/>
    </row>
    <row r="43" spans="1:15" ht="36" customHeight="1">
      <c r="A43" s="11">
        <v>4</v>
      </c>
      <c r="B43" s="10" t="s">
        <v>60</v>
      </c>
      <c r="C43" s="24" t="s">
        <v>61</v>
      </c>
      <c r="D43" s="24"/>
      <c r="E43" s="24"/>
      <c r="F43" s="24">
        <v>500</v>
      </c>
      <c r="G43" s="24"/>
      <c r="H43" s="10" t="s">
        <v>210</v>
      </c>
      <c r="I43" s="24" t="s">
        <v>9</v>
      </c>
      <c r="J43" s="11"/>
      <c r="K43" s="1"/>
      <c r="L43" s="1"/>
      <c r="M43" s="1"/>
      <c r="N43" s="1"/>
      <c r="O43" s="1"/>
    </row>
    <row r="44" spans="1:15" ht="46.5" customHeight="1">
      <c r="A44" s="11">
        <v>5</v>
      </c>
      <c r="B44" s="10" t="s">
        <v>59</v>
      </c>
      <c r="C44" s="24" t="s">
        <v>53</v>
      </c>
      <c r="D44" s="24"/>
      <c r="E44" s="24"/>
      <c r="F44" s="11">
        <v>1000</v>
      </c>
      <c r="G44" s="11"/>
      <c r="H44" s="10" t="s">
        <v>210</v>
      </c>
      <c r="I44" s="33" t="s">
        <v>55</v>
      </c>
      <c r="J44" s="11"/>
      <c r="K44" s="1"/>
      <c r="L44" s="1"/>
      <c r="M44" s="1"/>
      <c r="N44" s="1"/>
      <c r="O44" s="1"/>
    </row>
    <row r="45" spans="1:15" ht="51" customHeight="1">
      <c r="A45" s="11">
        <v>6</v>
      </c>
      <c r="B45" s="10" t="s">
        <v>26</v>
      </c>
      <c r="C45" s="11" t="s">
        <v>12</v>
      </c>
      <c r="D45" s="11"/>
      <c r="E45" s="11"/>
      <c r="F45" s="11">
        <v>444</v>
      </c>
      <c r="G45" s="11"/>
      <c r="H45" s="10" t="s">
        <v>210</v>
      </c>
      <c r="I45" s="24" t="s">
        <v>9</v>
      </c>
      <c r="J45" s="11"/>
      <c r="K45" s="1"/>
      <c r="L45" s="1"/>
      <c r="M45" s="1"/>
      <c r="N45" s="1"/>
      <c r="O45" s="1"/>
    </row>
    <row r="46" spans="1:15" ht="44.25" customHeight="1">
      <c r="A46" s="11">
        <v>7</v>
      </c>
      <c r="B46" s="10" t="s">
        <v>71</v>
      </c>
      <c r="C46" s="24" t="s">
        <v>72</v>
      </c>
      <c r="D46" s="24"/>
      <c r="E46" s="24"/>
      <c r="F46" s="11">
        <v>450</v>
      </c>
      <c r="G46" s="11"/>
      <c r="H46" s="10" t="s">
        <v>203</v>
      </c>
      <c r="I46" s="24" t="s">
        <v>22</v>
      </c>
      <c r="J46" s="7"/>
      <c r="K46" s="1"/>
      <c r="L46" s="1"/>
      <c r="M46" s="1"/>
      <c r="N46" s="1"/>
      <c r="O46" s="1"/>
    </row>
    <row r="47" spans="1:15" ht="35.25" customHeight="1">
      <c r="A47" s="11">
        <v>8</v>
      </c>
      <c r="B47" s="10" t="s">
        <v>73</v>
      </c>
      <c r="C47" s="11" t="s">
        <v>18</v>
      </c>
      <c r="D47" s="11"/>
      <c r="E47" s="11"/>
      <c r="F47" s="11">
        <v>40</v>
      </c>
      <c r="G47" s="11"/>
      <c r="H47" s="10" t="s">
        <v>203</v>
      </c>
      <c r="I47" s="24" t="s">
        <v>14</v>
      </c>
      <c r="J47" s="7"/>
      <c r="K47" s="1"/>
      <c r="L47" s="1"/>
      <c r="M47" s="1"/>
      <c r="N47" s="1"/>
      <c r="O47" s="1"/>
    </row>
    <row r="48" spans="1:15" ht="21" customHeight="1">
      <c r="A48" s="19" t="s">
        <v>74</v>
      </c>
      <c r="B48" s="143"/>
      <c r="C48" s="144"/>
      <c r="D48" s="143"/>
      <c r="E48" s="143"/>
      <c r="F48" s="2" t="e">
        <f>SUM(#REF!,#REF!)</f>
        <v>#REF!</v>
      </c>
      <c r="G48" s="57"/>
      <c r="H48" s="143"/>
      <c r="I48" s="143"/>
      <c r="J48" s="2"/>
      <c r="K48" s="1"/>
      <c r="L48" s="1"/>
      <c r="M48" s="1"/>
      <c r="N48" s="1"/>
      <c r="O48" s="1"/>
    </row>
    <row r="49" spans="1:15" ht="21" customHeight="1">
      <c r="A49" s="15"/>
      <c r="B49" s="15"/>
      <c r="C49" s="15"/>
      <c r="D49" s="15"/>
      <c r="E49" s="15"/>
      <c r="F49" s="2"/>
      <c r="G49" s="2"/>
      <c r="H49" s="15"/>
      <c r="I49" s="15"/>
      <c r="J49" s="2"/>
      <c r="K49" s="1"/>
      <c r="L49" s="1"/>
      <c r="M49" s="1"/>
      <c r="N49" s="1"/>
      <c r="O49" s="1"/>
    </row>
    <row r="50" spans="1:15" ht="24.75" customHeight="1">
      <c r="A50" s="2"/>
      <c r="B50" s="2"/>
      <c r="C50" s="2" t="s">
        <v>75</v>
      </c>
      <c r="D50" s="2"/>
      <c r="E50" s="2"/>
      <c r="F50" s="2"/>
      <c r="G50" s="2"/>
      <c r="H50" s="2"/>
      <c r="I50" s="2"/>
      <c r="J50" s="2"/>
      <c r="K50" s="1"/>
      <c r="L50" s="1"/>
      <c r="M50" s="1"/>
      <c r="N50" s="1"/>
      <c r="O50" s="1"/>
    </row>
    <row r="51" spans="1:15" ht="33.75" customHeight="1">
      <c r="A51" s="3" t="s">
        <v>1</v>
      </c>
      <c r="B51" s="4" t="s">
        <v>2</v>
      </c>
      <c r="C51" s="3" t="s">
        <v>4</v>
      </c>
      <c r="D51" s="3"/>
      <c r="E51" s="3"/>
      <c r="F51" s="3" t="s">
        <v>5</v>
      </c>
      <c r="G51" s="3"/>
      <c r="H51" s="4"/>
      <c r="I51" s="3" t="s">
        <v>3</v>
      </c>
      <c r="J51" s="2" t="s">
        <v>6</v>
      </c>
      <c r="K51" s="1"/>
      <c r="L51" s="1"/>
      <c r="M51" s="1"/>
      <c r="N51" s="1"/>
      <c r="O51" s="1"/>
    </row>
    <row r="52" spans="1:15" ht="45.75" customHeight="1">
      <c r="A52" s="11">
        <v>1</v>
      </c>
      <c r="B52" s="10" t="s">
        <v>76</v>
      </c>
      <c r="C52" s="24" t="s">
        <v>78</v>
      </c>
      <c r="D52" s="24"/>
      <c r="E52" s="24"/>
      <c r="F52" s="11">
        <v>382</v>
      </c>
      <c r="G52" s="11"/>
      <c r="H52" s="10" t="s">
        <v>210</v>
      </c>
      <c r="I52" s="24" t="s">
        <v>77</v>
      </c>
      <c r="J52" s="24"/>
      <c r="K52" s="1"/>
      <c r="L52" s="1"/>
      <c r="M52" s="1"/>
      <c r="N52" s="1"/>
      <c r="O52" s="1"/>
    </row>
    <row r="53" spans="1:15" ht="15.75" customHeight="1">
      <c r="A53" s="11">
        <v>2</v>
      </c>
      <c r="B53" s="10" t="s">
        <v>79</v>
      </c>
      <c r="C53" s="24" t="s">
        <v>72</v>
      </c>
      <c r="D53" s="24"/>
      <c r="E53" s="24"/>
      <c r="F53" s="11">
        <v>48</v>
      </c>
      <c r="G53" s="11"/>
      <c r="H53" s="10" t="s">
        <v>203</v>
      </c>
      <c r="I53" s="24" t="s">
        <v>22</v>
      </c>
      <c r="J53" s="7"/>
      <c r="K53" s="1"/>
      <c r="L53" s="1"/>
      <c r="M53" s="1"/>
      <c r="N53" s="1"/>
      <c r="O53" s="1"/>
    </row>
    <row r="54" spans="1:15" ht="21" customHeight="1">
      <c r="A54" s="19" t="s">
        <v>74</v>
      </c>
      <c r="B54" s="143"/>
      <c r="C54" s="144"/>
      <c r="D54" s="143"/>
      <c r="E54" s="143"/>
      <c r="F54" s="2" t="e">
        <f>SUM(#REF!,#REF!)</f>
        <v>#REF!</v>
      </c>
      <c r="G54" s="57"/>
      <c r="H54" s="143"/>
      <c r="I54" s="143"/>
      <c r="J54" s="2"/>
      <c r="K54" s="1"/>
      <c r="L54" s="1"/>
      <c r="M54" s="1"/>
      <c r="N54" s="1"/>
      <c r="O54" s="1"/>
    </row>
    <row r="55" spans="1:15" ht="21" customHeight="1">
      <c r="A55" s="15"/>
      <c r="B55" s="15"/>
      <c r="C55" s="15"/>
      <c r="D55" s="15"/>
      <c r="E55" s="15"/>
      <c r="F55" s="2"/>
      <c r="G55" s="2"/>
      <c r="H55" s="15"/>
      <c r="I55" s="15"/>
      <c r="J55" s="2"/>
      <c r="K55" s="1"/>
      <c r="L55" s="1"/>
      <c r="M55" s="1"/>
      <c r="N55" s="1"/>
      <c r="O55" s="1"/>
    </row>
    <row r="56" spans="1:15" ht="21" customHeight="1">
      <c r="A56" s="2"/>
      <c r="B56" s="2"/>
      <c r="C56" s="2" t="s">
        <v>80</v>
      </c>
      <c r="D56" s="2"/>
      <c r="E56" s="2"/>
      <c r="F56" s="2"/>
      <c r="G56" s="2"/>
      <c r="H56" s="2"/>
      <c r="I56" s="2"/>
      <c r="J56" s="2"/>
      <c r="K56" s="1"/>
      <c r="L56" s="1"/>
      <c r="M56" s="1"/>
      <c r="N56" s="1"/>
      <c r="O56" s="1"/>
    </row>
    <row r="57" spans="1:15" ht="36" customHeight="1">
      <c r="A57" s="3" t="s">
        <v>1</v>
      </c>
      <c r="B57" s="4" t="s">
        <v>2</v>
      </c>
      <c r="C57" s="3" t="s">
        <v>4</v>
      </c>
      <c r="D57" s="3"/>
      <c r="E57" s="3"/>
      <c r="F57" s="3" t="s">
        <v>5</v>
      </c>
      <c r="G57" s="3"/>
      <c r="H57" s="4"/>
      <c r="I57" s="3" t="s">
        <v>3</v>
      </c>
      <c r="J57" s="2" t="s">
        <v>6</v>
      </c>
      <c r="K57" s="1"/>
      <c r="L57" s="1"/>
      <c r="M57" s="1"/>
      <c r="N57" s="1"/>
      <c r="O57" s="1"/>
    </row>
    <row r="58" spans="1:15" ht="63" customHeight="1">
      <c r="A58" s="11">
        <v>1</v>
      </c>
      <c r="B58" s="16" t="s">
        <v>81</v>
      </c>
      <c r="C58" s="24" t="s">
        <v>82</v>
      </c>
      <c r="D58" s="24"/>
      <c r="E58" s="24"/>
      <c r="F58" s="11">
        <v>300</v>
      </c>
      <c r="G58" s="11"/>
      <c r="H58" s="139" t="s">
        <v>203</v>
      </c>
      <c r="I58" s="24" t="s">
        <v>22</v>
      </c>
      <c r="J58" s="7"/>
      <c r="K58" s="1"/>
      <c r="L58" s="1"/>
      <c r="M58" s="1"/>
      <c r="N58" s="1"/>
      <c r="O58" s="1"/>
    </row>
    <row r="59" spans="1:15" ht="21" customHeight="1">
      <c r="A59" s="19" t="s">
        <v>83</v>
      </c>
      <c r="B59" s="143"/>
      <c r="C59" s="144"/>
      <c r="D59" s="143"/>
      <c r="E59" s="143"/>
      <c r="F59" s="2">
        <v>300</v>
      </c>
      <c r="G59" s="57"/>
      <c r="H59" s="143"/>
      <c r="I59" s="143"/>
      <c r="J59" s="2"/>
      <c r="K59" s="1"/>
      <c r="L59" s="1"/>
      <c r="M59" s="1"/>
      <c r="N59" s="1"/>
      <c r="O59" s="1"/>
    </row>
    <row r="60" spans="1:15" ht="21" customHeight="1">
      <c r="A60" s="15"/>
      <c r="B60" s="55"/>
      <c r="C60" s="17"/>
      <c r="D60" s="17"/>
      <c r="E60" s="17"/>
      <c r="F60" s="18"/>
      <c r="G60" s="57"/>
      <c r="H60" s="17"/>
      <c r="I60" s="17"/>
      <c r="J60" s="2"/>
      <c r="K60" s="1"/>
      <c r="L60" s="1"/>
      <c r="M60" s="1"/>
      <c r="N60" s="1"/>
      <c r="O60" s="1"/>
    </row>
    <row r="61" spans="1:15" ht="21" customHeight="1">
      <c r="A61" s="2"/>
      <c r="B61" s="2"/>
      <c r="C61" s="2" t="s">
        <v>84</v>
      </c>
      <c r="D61" s="2"/>
      <c r="E61" s="2"/>
      <c r="F61" s="2"/>
      <c r="G61" s="2"/>
      <c r="H61" s="2"/>
      <c r="I61" s="2"/>
      <c r="J61" s="2"/>
      <c r="K61" s="1"/>
      <c r="L61" s="1"/>
      <c r="M61" s="1"/>
      <c r="N61" s="1"/>
      <c r="O61" s="1"/>
    </row>
    <row r="62" spans="1:15" ht="30.75" customHeight="1">
      <c r="A62" s="3" t="s">
        <v>1</v>
      </c>
      <c r="B62" s="4" t="s">
        <v>2</v>
      </c>
      <c r="C62" s="3" t="s">
        <v>4</v>
      </c>
      <c r="D62" s="3"/>
      <c r="E62" s="3"/>
      <c r="F62" s="3" t="s">
        <v>5</v>
      </c>
      <c r="G62" s="3"/>
      <c r="H62" s="4"/>
      <c r="I62" s="3" t="s">
        <v>3</v>
      </c>
      <c r="J62" s="2" t="s">
        <v>6</v>
      </c>
      <c r="K62" s="1"/>
      <c r="L62" s="1"/>
      <c r="M62" s="1"/>
      <c r="N62" s="1"/>
      <c r="O62" s="1"/>
    </row>
    <row r="63" spans="1:15" ht="62.25" customHeight="1">
      <c r="A63" s="11">
        <v>1</v>
      </c>
      <c r="B63" s="16" t="s">
        <v>85</v>
      </c>
      <c r="C63" s="24" t="s">
        <v>10</v>
      </c>
      <c r="D63" s="24"/>
      <c r="E63" s="24"/>
      <c r="F63" s="11">
        <v>2880</v>
      </c>
      <c r="G63" s="11"/>
      <c r="H63" s="139" t="s">
        <v>210</v>
      </c>
      <c r="I63" s="24" t="s">
        <v>86</v>
      </c>
      <c r="J63" s="24"/>
      <c r="K63" s="1"/>
      <c r="L63" s="1"/>
      <c r="M63" s="1"/>
      <c r="N63" s="1"/>
      <c r="O63" s="1"/>
    </row>
    <row r="64" spans="1:15" ht="26.25" customHeight="1">
      <c r="A64" s="11"/>
      <c r="B64" s="19"/>
      <c r="C64" s="57" t="s">
        <v>83</v>
      </c>
      <c r="D64" s="57"/>
      <c r="E64" s="57"/>
      <c r="F64" s="18">
        <v>2880</v>
      </c>
      <c r="G64" s="57"/>
      <c r="H64" s="138"/>
      <c r="I64" s="57"/>
      <c r="J64" s="2"/>
      <c r="K64" s="1"/>
      <c r="L64" s="1"/>
      <c r="M64" s="1"/>
      <c r="N64" s="1"/>
      <c r="O64" s="1"/>
    </row>
    <row r="65" spans="1:15" ht="21" customHeight="1">
      <c r="A65" s="15"/>
      <c r="B65" s="55"/>
      <c r="C65" s="17" t="s">
        <v>137</v>
      </c>
      <c r="D65" s="17"/>
      <c r="E65" s="17"/>
      <c r="F65" s="18" t="e">
        <f>F64+F59+F54+F48+F36+F22+F7</f>
        <v>#REF!</v>
      </c>
      <c r="G65" s="57"/>
      <c r="H65" s="17"/>
      <c r="I65" s="17"/>
      <c r="J65" s="2"/>
      <c r="K65" s="1"/>
      <c r="L65" s="1"/>
      <c r="M65" s="1"/>
      <c r="N65" s="1"/>
      <c r="O65" s="1"/>
    </row>
    <row r="66" spans="1:15" ht="21.75" customHeight="1">
      <c r="A66" s="5"/>
      <c r="B66" s="19" t="s">
        <v>87</v>
      </c>
      <c r="C66" s="143"/>
      <c r="D66" s="143"/>
      <c r="E66" s="143"/>
      <c r="F66" s="144"/>
      <c r="G66" s="143"/>
      <c r="H66" s="138"/>
      <c r="I66" s="143"/>
      <c r="J66" s="11"/>
      <c r="K66" s="1"/>
      <c r="L66" s="1"/>
      <c r="M66" s="1"/>
      <c r="N66" s="1"/>
      <c r="O66" s="1"/>
    </row>
    <row r="67" spans="1:15" ht="15.75" customHeight="1">
      <c r="A67" s="3" t="s">
        <v>1</v>
      </c>
      <c r="B67" s="4" t="s">
        <v>2</v>
      </c>
      <c r="C67" s="3" t="s">
        <v>4</v>
      </c>
      <c r="D67" s="3"/>
      <c r="E67" s="3"/>
      <c r="F67" s="3" t="s">
        <v>5</v>
      </c>
      <c r="G67" s="3"/>
      <c r="H67" s="4"/>
      <c r="I67" s="3" t="s">
        <v>3</v>
      </c>
      <c r="J67" s="2"/>
      <c r="K67" s="1"/>
      <c r="L67" s="1"/>
      <c r="M67" s="1"/>
      <c r="N67" s="1"/>
      <c r="O67" s="1"/>
    </row>
    <row r="68" spans="1:15" ht="81.75" customHeight="1">
      <c r="A68" s="11" t="s">
        <v>88</v>
      </c>
      <c r="B68" s="20" t="s">
        <v>89</v>
      </c>
      <c r="C68" s="21" t="s">
        <v>90</v>
      </c>
      <c r="D68" s="21"/>
      <c r="E68" s="21"/>
      <c r="F68" s="155">
        <v>171</v>
      </c>
      <c r="G68" s="11"/>
      <c r="H68" s="140" t="s">
        <v>210</v>
      </c>
      <c r="I68" s="24" t="s">
        <v>22</v>
      </c>
      <c r="J68" s="34"/>
      <c r="K68" s="1"/>
      <c r="L68" s="1"/>
      <c r="M68" s="1"/>
      <c r="N68" s="1"/>
      <c r="O68" s="1"/>
    </row>
    <row r="69" spans="1:15" ht="125.25" customHeight="1">
      <c r="A69" s="11" t="s">
        <v>91</v>
      </c>
      <c r="B69" s="22" t="s">
        <v>92</v>
      </c>
      <c r="C69" s="23" t="s">
        <v>93</v>
      </c>
      <c r="D69" s="146"/>
      <c r="E69" s="146"/>
      <c r="F69" s="11">
        <v>80</v>
      </c>
      <c r="G69" s="48"/>
      <c r="H69" s="141" t="s">
        <v>203</v>
      </c>
      <c r="I69" s="24" t="s">
        <v>14</v>
      </c>
      <c r="J69" s="10"/>
      <c r="K69" s="1"/>
      <c r="L69" s="1"/>
      <c r="M69" s="1"/>
      <c r="N69" s="1"/>
      <c r="O69" s="1"/>
    </row>
    <row r="70" spans="1:15" ht="121.5" customHeight="1">
      <c r="A70" s="11" t="s">
        <v>94</v>
      </c>
      <c r="B70" s="20" t="s">
        <v>95</v>
      </c>
      <c r="C70" s="21" t="s">
        <v>96</v>
      </c>
      <c r="D70" s="148"/>
      <c r="E70" s="148"/>
      <c r="F70" s="154">
        <v>48</v>
      </c>
      <c r="G70" s="48"/>
      <c r="H70" s="141" t="s">
        <v>203</v>
      </c>
      <c r="I70" s="24" t="s">
        <v>14</v>
      </c>
      <c r="J70" s="25"/>
      <c r="K70" s="26"/>
      <c r="L70" s="26"/>
      <c r="M70" s="26"/>
      <c r="N70" s="26"/>
      <c r="O70" s="26"/>
    </row>
    <row r="71" spans="1:15" ht="15.75" customHeight="1">
      <c r="A71" s="11" t="s">
        <v>97</v>
      </c>
      <c r="B71" s="27" t="s">
        <v>98</v>
      </c>
      <c r="C71" s="28" t="s">
        <v>99</v>
      </c>
      <c r="D71" s="149"/>
      <c r="E71" s="149"/>
      <c r="F71" s="11">
        <v>44</v>
      </c>
      <c r="G71" s="153"/>
      <c r="H71" s="142" t="s">
        <v>205</v>
      </c>
      <c r="I71" s="24" t="s">
        <v>14</v>
      </c>
      <c r="J71" s="10"/>
      <c r="K71" s="1"/>
      <c r="L71" s="1"/>
      <c r="M71" s="1"/>
      <c r="N71" s="1"/>
      <c r="O71" s="1"/>
    </row>
    <row r="72" spans="1:15" ht="109.5" customHeight="1">
      <c r="A72" s="11" t="s">
        <v>100</v>
      </c>
      <c r="B72" s="20" t="s">
        <v>101</v>
      </c>
      <c r="C72" s="29" t="s">
        <v>103</v>
      </c>
      <c r="D72" s="150"/>
      <c r="E72" s="150"/>
      <c r="F72" s="11">
        <v>400</v>
      </c>
      <c r="G72" s="153"/>
      <c r="H72" s="142" t="s">
        <v>205</v>
      </c>
      <c r="I72" s="24" t="s">
        <v>102</v>
      </c>
      <c r="J72" s="10"/>
      <c r="K72" s="1"/>
      <c r="L72" s="1"/>
      <c r="M72" s="1"/>
      <c r="N72" s="1"/>
      <c r="O72" s="1"/>
    </row>
    <row r="73" spans="1:15" ht="57" customHeight="1">
      <c r="A73" s="11" t="s">
        <v>104</v>
      </c>
      <c r="B73" s="30" t="s">
        <v>105</v>
      </c>
      <c r="C73" s="28" t="s">
        <v>106</v>
      </c>
      <c r="D73" s="149"/>
      <c r="E73" s="149"/>
      <c r="F73" s="11">
        <v>51</v>
      </c>
      <c r="G73" s="153"/>
      <c r="H73" s="142" t="s">
        <v>205</v>
      </c>
      <c r="I73" s="24" t="s">
        <v>14</v>
      </c>
      <c r="J73" s="10"/>
      <c r="K73" s="1"/>
      <c r="L73" s="1"/>
      <c r="M73" s="1"/>
      <c r="N73" s="1"/>
      <c r="O73" s="1"/>
    </row>
    <row r="74" spans="1:15" ht="68.25" customHeight="1">
      <c r="A74" s="11" t="s">
        <v>107</v>
      </c>
      <c r="B74" s="31" t="s">
        <v>108</v>
      </c>
      <c r="C74" s="29" t="s">
        <v>109</v>
      </c>
      <c r="D74" s="150"/>
      <c r="E74" s="150"/>
      <c r="F74" s="11">
        <v>66</v>
      </c>
      <c r="G74" s="153"/>
      <c r="H74" s="142" t="s">
        <v>205</v>
      </c>
      <c r="I74" s="24" t="s">
        <v>14</v>
      </c>
      <c r="J74" s="10"/>
      <c r="K74" s="1"/>
      <c r="L74" s="1"/>
      <c r="M74" s="1"/>
      <c r="N74" s="1"/>
      <c r="O74" s="1"/>
    </row>
    <row r="75" spans="1:15" ht="122.25" customHeight="1">
      <c r="A75" s="11" t="s">
        <v>110</v>
      </c>
      <c r="B75" s="32" t="s">
        <v>111</v>
      </c>
      <c r="C75" s="21" t="s">
        <v>112</v>
      </c>
      <c r="D75" s="151"/>
      <c r="E75" s="151"/>
      <c r="F75" s="154">
        <v>76</v>
      </c>
      <c r="G75" s="153"/>
      <c r="H75" s="142" t="s">
        <v>205</v>
      </c>
      <c r="I75" s="33" t="s">
        <v>58</v>
      </c>
      <c r="J75" s="34"/>
      <c r="K75" s="26"/>
      <c r="L75" s="26"/>
      <c r="M75" s="26"/>
      <c r="N75" s="26"/>
      <c r="O75" s="26"/>
    </row>
    <row r="76" spans="1:15" ht="48" customHeight="1">
      <c r="A76" s="11" t="s">
        <v>113</v>
      </c>
      <c r="B76" s="35" t="s">
        <v>114</v>
      </c>
      <c r="C76" s="36" t="s">
        <v>115</v>
      </c>
      <c r="D76" s="152"/>
      <c r="E76" s="152"/>
      <c r="F76" s="155">
        <v>300</v>
      </c>
      <c r="G76" s="153"/>
      <c r="H76" s="142" t="s">
        <v>205</v>
      </c>
      <c r="I76" s="24" t="s">
        <v>9</v>
      </c>
      <c r="J76" s="34"/>
      <c r="K76" s="1"/>
      <c r="L76" s="1"/>
      <c r="M76" s="1"/>
      <c r="N76" s="1"/>
      <c r="O76" s="1"/>
    </row>
    <row r="77" spans="1:15" ht="22.5" customHeight="1">
      <c r="A77" s="11"/>
      <c r="B77" s="5"/>
      <c r="C77" s="2" t="s">
        <v>24</v>
      </c>
      <c r="D77" s="2"/>
      <c r="E77" s="2"/>
      <c r="F77" s="2" t="e">
        <f>SUM(#REF!+#REF!+#REF!)</f>
        <v>#REF!</v>
      </c>
      <c r="G77" s="2"/>
      <c r="H77" s="5"/>
      <c r="I77" s="5"/>
      <c r="J77" s="11"/>
      <c r="K77" s="1"/>
      <c r="L77" s="1"/>
      <c r="M77" s="1"/>
      <c r="N77" s="1"/>
      <c r="O77" s="1"/>
    </row>
    <row r="78" spans="1:15" ht="24" customHeight="1">
      <c r="A78" s="19" t="s">
        <v>116</v>
      </c>
      <c r="B78" s="143"/>
      <c r="C78" s="143"/>
      <c r="D78" s="143"/>
      <c r="E78" s="143"/>
      <c r="F78" s="143"/>
      <c r="G78" s="143"/>
      <c r="H78" s="143"/>
      <c r="I78" s="143"/>
      <c r="J78" s="144"/>
      <c r="K78" s="1"/>
      <c r="L78" s="1"/>
      <c r="M78" s="1"/>
      <c r="N78" s="1"/>
      <c r="O78" s="1"/>
    </row>
    <row r="79" spans="1:15" ht="15.75" customHeight="1">
      <c r="A79" s="1"/>
      <c r="B79" s="1"/>
      <c r="C79" s="1"/>
      <c r="D79" s="1"/>
      <c r="E79" s="1"/>
      <c r="F79" s="13"/>
      <c r="G79" s="13"/>
      <c r="H79" s="1"/>
      <c r="I79" s="1"/>
      <c r="J79" s="13"/>
      <c r="K79" s="1"/>
      <c r="L79" s="1"/>
      <c r="M79" s="1"/>
      <c r="N79" s="1"/>
      <c r="O79" s="1"/>
    </row>
    <row r="80" spans="1:15" ht="15.75" customHeight="1">
      <c r="A80" s="1"/>
      <c r="B80" s="1"/>
      <c r="C80" s="1"/>
      <c r="D80" s="1"/>
      <c r="E80" s="1"/>
      <c r="F80" s="13"/>
      <c r="G80" s="13"/>
      <c r="H80" s="1"/>
      <c r="I80" s="1"/>
      <c r="J80" s="13"/>
      <c r="K80" s="1"/>
      <c r="L80" s="1"/>
      <c r="M80" s="1"/>
      <c r="N80" s="1"/>
      <c r="O80" s="1"/>
    </row>
    <row r="81" spans="1:15" ht="15.75" customHeight="1">
      <c r="A81" s="1"/>
      <c r="B81" s="1"/>
      <c r="C81" s="17" t="s">
        <v>138</v>
      </c>
      <c r="D81" s="147"/>
      <c r="E81" s="147"/>
      <c r="F81" s="52" t="e">
        <f>F77+F65</f>
        <v>#REF!</v>
      </c>
      <c r="G81" s="52"/>
      <c r="H81" s="1"/>
      <c r="I81" s="1"/>
      <c r="J81" s="13"/>
      <c r="K81" s="1"/>
      <c r="L81" s="1"/>
      <c r="M81" s="1"/>
      <c r="N81" s="1"/>
      <c r="O81" s="1"/>
    </row>
  </sheetData>
  <autoFilter ref="A2:M78"/>
  <pageMargins left="0.7" right="0.7" top="0.75" bottom="0.75" header="0" footer="0"/>
  <pageSetup scale="4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workbookViewId="0">
      <selection activeCell="E10" sqref="E10"/>
    </sheetView>
  </sheetViews>
  <sheetFormatPr defaultColWidth="14.42578125" defaultRowHeight="15" customHeight="1"/>
  <cols>
    <col min="1" max="1" width="8.7109375" customWidth="1"/>
    <col min="2" max="2" width="15" customWidth="1"/>
    <col min="3" max="16" width="8.7109375" customWidth="1"/>
    <col min="17" max="17" width="12" customWidth="1"/>
    <col min="18" max="19" width="8.7109375" customWidth="1"/>
    <col min="20" max="20" width="10.42578125" customWidth="1"/>
  </cols>
  <sheetData>
    <row r="1" spans="1:20">
      <c r="S1" s="590"/>
      <c r="T1" s="591"/>
    </row>
    <row r="2" spans="1:20" ht="23.25" customHeight="1">
      <c r="B2" s="584" t="s">
        <v>117</v>
      </c>
      <c r="C2" s="582"/>
      <c r="D2" s="582"/>
      <c r="E2" s="582"/>
      <c r="F2" s="582"/>
      <c r="G2" s="582"/>
      <c r="H2" s="582"/>
      <c r="I2" s="582"/>
      <c r="J2" s="582"/>
      <c r="K2" s="582"/>
      <c r="L2" s="582"/>
      <c r="M2" s="582"/>
      <c r="N2" s="582"/>
      <c r="O2" s="582"/>
      <c r="P2" s="582"/>
      <c r="Q2" s="582"/>
      <c r="R2" s="582"/>
      <c r="S2" s="582"/>
      <c r="T2" s="583"/>
    </row>
    <row r="3" spans="1:20" ht="20.25">
      <c r="B3" s="585" t="s">
        <v>133</v>
      </c>
      <c r="C3" s="582"/>
      <c r="D3" s="582"/>
      <c r="E3" s="582"/>
      <c r="F3" s="582"/>
      <c r="G3" s="582"/>
      <c r="H3" s="582"/>
      <c r="I3" s="582"/>
      <c r="J3" s="582"/>
      <c r="K3" s="582"/>
      <c r="L3" s="582"/>
      <c r="M3" s="582"/>
      <c r="N3" s="582"/>
      <c r="O3" s="582"/>
      <c r="P3" s="582"/>
      <c r="Q3" s="582"/>
      <c r="R3" s="582"/>
      <c r="S3" s="582"/>
      <c r="T3" s="583"/>
    </row>
    <row r="4" spans="1:20" ht="15.75">
      <c r="B4" s="37"/>
      <c r="C4" s="586"/>
      <c r="D4" s="582"/>
      <c r="E4" s="582"/>
      <c r="F4" s="582"/>
      <c r="G4" s="582"/>
      <c r="H4" s="582"/>
      <c r="I4" s="582"/>
      <c r="J4" s="582"/>
      <c r="K4" s="582"/>
      <c r="L4" s="582"/>
      <c r="M4" s="582"/>
      <c r="N4" s="582"/>
      <c r="O4" s="582"/>
      <c r="P4" s="583"/>
      <c r="Q4" s="597" t="s">
        <v>118</v>
      </c>
      <c r="R4" s="583"/>
      <c r="S4" s="587" t="s">
        <v>119</v>
      </c>
      <c r="T4" s="583"/>
    </row>
    <row r="5" spans="1:20" ht="15.75" customHeight="1">
      <c r="B5" s="588" t="s">
        <v>120</v>
      </c>
      <c r="C5" s="587" t="s">
        <v>121</v>
      </c>
      <c r="D5" s="583"/>
      <c r="E5" s="587" t="s">
        <v>122</v>
      </c>
      <c r="F5" s="583"/>
      <c r="G5" s="587" t="s">
        <v>123</v>
      </c>
      <c r="H5" s="583"/>
      <c r="I5" s="587" t="s">
        <v>124</v>
      </c>
      <c r="J5" s="583"/>
      <c r="K5" s="587" t="s">
        <v>125</v>
      </c>
      <c r="L5" s="583"/>
      <c r="M5" s="587" t="s">
        <v>126</v>
      </c>
      <c r="N5" s="583"/>
      <c r="O5" s="587" t="s">
        <v>127</v>
      </c>
      <c r="P5" s="583"/>
      <c r="Q5" s="587"/>
      <c r="R5" s="583"/>
      <c r="S5" s="37"/>
      <c r="T5" s="37"/>
    </row>
    <row r="6" spans="1:20" ht="15" customHeight="1">
      <c r="B6" s="589"/>
      <c r="C6" s="2" t="s">
        <v>128</v>
      </c>
      <c r="D6" s="2" t="s">
        <v>129</v>
      </c>
      <c r="E6" s="2" t="s">
        <v>128</v>
      </c>
      <c r="F6" s="2" t="s">
        <v>129</v>
      </c>
      <c r="G6" s="2" t="s">
        <v>128</v>
      </c>
      <c r="H6" s="2" t="s">
        <v>129</v>
      </c>
      <c r="I6" s="2" t="s">
        <v>128</v>
      </c>
      <c r="J6" s="2" t="s">
        <v>129</v>
      </c>
      <c r="K6" s="2" t="s">
        <v>128</v>
      </c>
      <c r="L6" s="2" t="s">
        <v>129</v>
      </c>
      <c r="M6" s="2" t="s">
        <v>128</v>
      </c>
      <c r="N6" s="2" t="s">
        <v>129</v>
      </c>
      <c r="O6" s="2" t="s">
        <v>128</v>
      </c>
      <c r="P6" s="2" t="s">
        <v>129</v>
      </c>
      <c r="Q6" s="2" t="s">
        <v>128</v>
      </c>
      <c r="R6" s="2" t="s">
        <v>129</v>
      </c>
      <c r="S6" s="2" t="s">
        <v>128</v>
      </c>
      <c r="T6" s="2" t="s">
        <v>129</v>
      </c>
    </row>
    <row r="7" spans="1:20" ht="15.75">
      <c r="B7" s="38" t="s">
        <v>7</v>
      </c>
      <c r="C7" s="6" t="e">
        <f>'Year-wise_UC'!#REF!</f>
        <v>#REF!</v>
      </c>
      <c r="D7" s="6" t="s">
        <v>132</v>
      </c>
      <c r="E7" s="6" t="e">
        <f>'Year-wise_UC'!#REF!</f>
        <v>#REF!</v>
      </c>
      <c r="F7" s="6" t="s">
        <v>139</v>
      </c>
      <c r="G7" s="6" t="e">
        <f>'Year-wise_UC'!#REF!</f>
        <v>#REF!</v>
      </c>
      <c r="H7" s="11" t="s">
        <v>131</v>
      </c>
      <c r="I7" s="6" t="e">
        <f>'Year-wise_UC'!#REF!</f>
        <v>#REF!</v>
      </c>
      <c r="J7" s="6">
        <v>6</v>
      </c>
      <c r="K7" s="6" t="e">
        <f>'Year-wise_UC'!#REF!</f>
        <v>#REF!</v>
      </c>
      <c r="L7" s="6">
        <v>1</v>
      </c>
      <c r="M7" s="6">
        <v>0</v>
      </c>
      <c r="N7" s="6">
        <v>0</v>
      </c>
      <c r="O7" s="6">
        <v>2880</v>
      </c>
      <c r="P7" s="6">
        <v>1</v>
      </c>
      <c r="Q7" s="6">
        <v>171</v>
      </c>
      <c r="R7" s="6">
        <v>1</v>
      </c>
      <c r="S7" s="2" t="e">
        <f>SUM(C7,E7,G7,I7,Q7)+K7+O7+M7</f>
        <v>#REF!</v>
      </c>
      <c r="T7" s="2">
        <v>18</v>
      </c>
    </row>
    <row r="8" spans="1:20" ht="15.75">
      <c r="B8" s="38" t="s">
        <v>16</v>
      </c>
      <c r="C8" s="6" t="e">
        <f>'Year-wise_UC'!#REF!</f>
        <v>#REF!</v>
      </c>
      <c r="D8" s="6">
        <v>2</v>
      </c>
      <c r="E8" s="6" t="e">
        <f>'Year-wise_UC'!#REF!</f>
        <v>#REF!</v>
      </c>
      <c r="F8" s="6" t="s">
        <v>131</v>
      </c>
      <c r="G8" s="6" t="e">
        <f>'Year-wise_UC'!#REF!</f>
        <v>#REF!</v>
      </c>
      <c r="H8" s="6" t="s">
        <v>130</v>
      </c>
      <c r="I8" s="6">
        <v>490</v>
      </c>
      <c r="J8" s="6">
        <v>2</v>
      </c>
      <c r="K8" s="6" t="e">
        <f>'Year-wise_UC'!#REF!</f>
        <v>#REF!</v>
      </c>
      <c r="L8" s="6">
        <v>1</v>
      </c>
      <c r="M8" s="6">
        <v>300</v>
      </c>
      <c r="N8" s="6">
        <v>1</v>
      </c>
      <c r="O8" s="6">
        <v>0</v>
      </c>
      <c r="P8" s="6">
        <v>0</v>
      </c>
      <c r="Q8" s="6">
        <v>128</v>
      </c>
      <c r="R8" s="6">
        <v>2</v>
      </c>
      <c r="S8" s="2" t="e">
        <f>SUM(C8,E8,G8,I8,Q8)+K8+O8+M8</f>
        <v>#REF!</v>
      </c>
      <c r="T8" s="2">
        <v>15</v>
      </c>
    </row>
    <row r="9" spans="1:20" ht="15.75">
      <c r="B9" s="38" t="s">
        <v>20</v>
      </c>
      <c r="C9" s="6">
        <v>0</v>
      </c>
      <c r="D9" s="6">
        <v>0</v>
      </c>
      <c r="E9" s="6" t="e">
        <f>'Year-wise_UC'!#REF!</f>
        <v>#REF!</v>
      </c>
      <c r="F9" s="6" t="s">
        <v>132</v>
      </c>
      <c r="G9" s="6" t="e">
        <f>'Year-wise_UC'!#REF!</f>
        <v>#REF!</v>
      </c>
      <c r="H9" s="6">
        <v>1</v>
      </c>
      <c r="I9" s="6">
        <v>0</v>
      </c>
      <c r="J9" s="6">
        <v>0</v>
      </c>
      <c r="K9" s="6">
        <v>0</v>
      </c>
      <c r="L9" s="6">
        <v>0</v>
      </c>
      <c r="M9" s="6">
        <v>0</v>
      </c>
      <c r="N9" s="6">
        <v>0</v>
      </c>
      <c r="O9" s="6">
        <v>0</v>
      </c>
      <c r="P9" s="6">
        <v>0</v>
      </c>
      <c r="Q9" s="6">
        <v>937</v>
      </c>
      <c r="R9" s="6">
        <v>6</v>
      </c>
      <c r="S9" s="2" t="e">
        <f>SUM(C9,E9,G9,I9,Q9)+K9+O9+M9</f>
        <v>#REF!</v>
      </c>
      <c r="T9" s="2">
        <v>9</v>
      </c>
    </row>
    <row r="10" spans="1:20" ht="15.75">
      <c r="B10" s="2" t="s">
        <v>119</v>
      </c>
      <c r="C10" s="2" t="e">
        <f>SUM(C7:C9)</f>
        <v>#REF!</v>
      </c>
      <c r="D10" s="2" t="s">
        <v>139</v>
      </c>
      <c r="E10" s="2" t="e">
        <f>SUM(E7:E9)</f>
        <v>#REF!</v>
      </c>
      <c r="F10" s="2" t="s">
        <v>144</v>
      </c>
      <c r="G10" s="2" t="e">
        <f>SUM(G7:G9)</f>
        <v>#REF!</v>
      </c>
      <c r="H10" s="2" t="s">
        <v>142</v>
      </c>
      <c r="I10" s="2" t="e">
        <f>SUM(I7:I9)</f>
        <v>#REF!</v>
      </c>
      <c r="J10" s="2">
        <v>8</v>
      </c>
      <c r="K10" s="2" t="e">
        <f t="shared" ref="K10:N10" si="0">SUM(K7:K9)</f>
        <v>#REF!</v>
      </c>
      <c r="L10" s="2">
        <f t="shared" si="0"/>
        <v>2</v>
      </c>
      <c r="M10" s="2">
        <f t="shared" si="0"/>
        <v>300</v>
      </c>
      <c r="N10" s="2">
        <f t="shared" si="0"/>
        <v>1</v>
      </c>
      <c r="O10" s="2">
        <v>2880</v>
      </c>
      <c r="P10" s="2">
        <v>1</v>
      </c>
      <c r="Q10" s="2">
        <f t="shared" ref="Q10:R10" si="1">SUM(Q7:Q9)</f>
        <v>1236</v>
      </c>
      <c r="R10" s="2">
        <f t="shared" si="1"/>
        <v>9</v>
      </c>
      <c r="S10" s="2" t="e">
        <f>SUM(C10,E10,G10,I10,Q10)+K10+O10+M10</f>
        <v>#REF!</v>
      </c>
      <c r="T10" s="2">
        <v>42</v>
      </c>
    </row>
    <row r="11" spans="1:20" ht="15.75">
      <c r="B11" s="2"/>
      <c r="C11" s="2"/>
      <c r="D11" s="2"/>
      <c r="E11" s="2"/>
      <c r="F11" s="2"/>
      <c r="G11" s="2"/>
      <c r="H11" s="2"/>
      <c r="I11" s="2"/>
      <c r="J11" s="2"/>
      <c r="K11" s="2"/>
      <c r="L11" s="2"/>
      <c r="M11" s="2"/>
      <c r="N11" s="2"/>
      <c r="O11" s="2"/>
      <c r="P11" s="2"/>
      <c r="Q11" s="2"/>
      <c r="R11" s="2"/>
      <c r="S11" s="37"/>
      <c r="T11" s="37"/>
    </row>
    <row r="12" spans="1:20" ht="15" customHeight="1">
      <c r="B12" s="592" t="s">
        <v>136</v>
      </c>
      <c r="C12" s="593"/>
      <c r="D12" s="593"/>
      <c r="E12" s="593"/>
      <c r="F12" s="593"/>
      <c r="G12" s="593"/>
      <c r="H12" s="593"/>
      <c r="I12" s="593"/>
      <c r="J12" s="593"/>
      <c r="K12" s="593"/>
      <c r="L12" s="593"/>
      <c r="M12" s="593"/>
      <c r="N12" s="593"/>
      <c r="O12" s="593"/>
      <c r="P12" s="593"/>
      <c r="Q12" s="593"/>
      <c r="R12" s="593"/>
      <c r="S12" s="593"/>
      <c r="T12" s="594"/>
    </row>
    <row r="13" spans="1:20" ht="33.75" customHeight="1">
      <c r="A13" s="39"/>
      <c r="B13" s="595"/>
      <c r="C13" s="591"/>
      <c r="D13" s="591"/>
      <c r="E13" s="591"/>
      <c r="F13" s="591"/>
      <c r="G13" s="591"/>
      <c r="H13" s="591"/>
      <c r="I13" s="591"/>
      <c r="J13" s="591"/>
      <c r="K13" s="591"/>
      <c r="L13" s="591"/>
      <c r="M13" s="591"/>
      <c r="N13" s="591"/>
      <c r="O13" s="591"/>
      <c r="P13" s="591"/>
      <c r="Q13" s="591"/>
      <c r="R13" s="591"/>
      <c r="S13" s="591"/>
      <c r="T13" s="596"/>
    </row>
    <row r="14" spans="1:20" ht="16.5" customHeight="1">
      <c r="B14" s="581" t="s">
        <v>140</v>
      </c>
      <c r="C14" s="582"/>
      <c r="D14" s="582"/>
      <c r="E14" s="582"/>
      <c r="F14" s="582"/>
      <c r="G14" s="582"/>
      <c r="H14" s="582"/>
      <c r="I14" s="582"/>
      <c r="J14" s="582"/>
      <c r="K14" s="582"/>
      <c r="L14" s="582"/>
      <c r="M14" s="582"/>
      <c r="N14" s="582"/>
      <c r="O14" s="582"/>
      <c r="P14" s="582"/>
      <c r="Q14" s="582"/>
      <c r="R14" s="582"/>
      <c r="S14" s="582"/>
      <c r="T14" s="583"/>
    </row>
    <row r="15" spans="1:20" ht="15" customHeight="1">
      <c r="B15" s="40"/>
      <c r="C15" s="41"/>
      <c r="D15" s="40"/>
      <c r="E15" s="40"/>
      <c r="F15" s="40"/>
      <c r="G15" s="40"/>
      <c r="H15" s="40"/>
      <c r="I15" s="40"/>
    </row>
    <row r="16" spans="1:20" ht="15" customHeight="1">
      <c r="B16" s="40"/>
      <c r="C16" s="41"/>
      <c r="D16" s="40"/>
      <c r="E16" s="40"/>
      <c r="F16" s="40"/>
      <c r="G16" s="40"/>
      <c r="H16" s="40"/>
      <c r="I16" s="40"/>
    </row>
    <row r="17" spans="2:9" ht="15" customHeight="1">
      <c r="B17" s="40"/>
      <c r="C17" s="41"/>
      <c r="D17" s="42"/>
      <c r="E17" s="42"/>
      <c r="F17" s="42"/>
      <c r="G17" s="42"/>
      <c r="H17" s="42"/>
      <c r="I17" s="42"/>
    </row>
    <row r="18" spans="2:9" ht="15" customHeight="1">
      <c r="B18" s="40"/>
      <c r="C18" s="43"/>
      <c r="D18" s="42"/>
      <c r="E18" s="42"/>
      <c r="F18" s="42"/>
      <c r="G18" s="42"/>
      <c r="H18" s="42"/>
      <c r="I18" s="42"/>
    </row>
    <row r="21" spans="2:9" ht="15.75" customHeight="1"/>
    <row r="22" spans="2:9" ht="15.75" customHeight="1"/>
    <row r="23" spans="2:9" ht="15.75" customHeight="1"/>
    <row r="24" spans="2:9" ht="15.75" customHeight="1"/>
    <row r="25" spans="2:9" ht="15.75" customHeight="1"/>
    <row r="26" spans="2:9" ht="15.75" customHeight="1"/>
    <row r="27" spans="2:9" ht="15.75" customHeight="1"/>
    <row r="28" spans="2:9" ht="15.75" customHeight="1"/>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7">
    <mergeCell ref="S1:T1"/>
    <mergeCell ref="B12:T13"/>
    <mergeCell ref="I5:J5"/>
    <mergeCell ref="G5:H5"/>
    <mergeCell ref="S4:T4"/>
    <mergeCell ref="Q5:R5"/>
    <mergeCell ref="Q4:R4"/>
    <mergeCell ref="K5:L5"/>
    <mergeCell ref="O5:P5"/>
    <mergeCell ref="M5:N5"/>
    <mergeCell ref="B14:T14"/>
    <mergeCell ref="B2:T2"/>
    <mergeCell ref="B3:T3"/>
    <mergeCell ref="C4:P4"/>
    <mergeCell ref="C5:D5"/>
    <mergeCell ref="B5:B6"/>
    <mergeCell ref="E5:F5"/>
  </mergeCells>
  <pageMargins left="0.25" right="0.25" top="0.75" bottom="0.75" header="0" footer="0"/>
  <pageSetup scale="7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topLeftCell="A4" zoomScale="90" zoomScaleNormal="90" workbookViewId="0">
      <selection activeCell="G10" sqref="G10"/>
    </sheetView>
  </sheetViews>
  <sheetFormatPr defaultColWidth="9" defaultRowHeight="15"/>
  <cols>
    <col min="1" max="1" width="12.140625" style="156" customWidth="1"/>
    <col min="2" max="2" width="13.28515625" style="156" customWidth="1"/>
    <col min="3" max="3" width="10.5703125" style="156" customWidth="1"/>
    <col min="4" max="4" width="19.7109375" style="156" customWidth="1"/>
    <col min="5" max="5" width="11.140625" style="156" customWidth="1"/>
    <col min="6" max="6" width="10.5703125" style="156" customWidth="1"/>
    <col min="7" max="7" width="14" style="156" customWidth="1"/>
    <col min="8" max="8" width="10.5703125" style="156" customWidth="1"/>
    <col min="9" max="9" width="19.85546875" style="156" customWidth="1"/>
    <col min="10" max="10" width="11.140625" style="156" customWidth="1"/>
    <col min="11" max="11" width="9" style="156" customWidth="1"/>
    <col min="12" max="12" width="13.42578125" style="156" customWidth="1"/>
    <col min="13" max="13" width="10.140625" style="156" customWidth="1"/>
    <col min="14" max="14" width="19.7109375" style="156" customWidth="1"/>
    <col min="15" max="15" width="11.7109375" style="156" customWidth="1"/>
    <col min="16" max="16" width="8.5703125" style="156" customWidth="1"/>
    <col min="17" max="16384" width="9" style="156"/>
  </cols>
  <sheetData>
    <row r="1" spans="1:23">
      <c r="O1" s="598" t="s">
        <v>248</v>
      </c>
      <c r="P1" s="598"/>
    </row>
    <row r="2" spans="1:23" s="157" customFormat="1" ht="27" customHeight="1">
      <c r="A2" s="599" t="s">
        <v>567</v>
      </c>
      <c r="B2" s="599"/>
      <c r="C2" s="599"/>
      <c r="D2" s="599"/>
      <c r="E2" s="599"/>
      <c r="F2" s="599"/>
      <c r="G2" s="599"/>
      <c r="H2" s="599"/>
      <c r="I2" s="599"/>
      <c r="J2" s="599"/>
      <c r="K2" s="599"/>
      <c r="L2" s="599"/>
      <c r="M2" s="599"/>
      <c r="N2" s="599"/>
      <c r="O2" s="599"/>
      <c r="P2" s="599"/>
    </row>
    <row r="3" spans="1:23">
      <c r="K3" s="158"/>
      <c r="L3" s="158"/>
      <c r="M3" s="158"/>
      <c r="N3" s="158"/>
      <c r="O3" s="158"/>
      <c r="P3" s="158"/>
      <c r="Q3" s="158"/>
      <c r="R3" s="158"/>
      <c r="S3" s="158"/>
      <c r="T3" s="158"/>
      <c r="U3" s="158"/>
      <c r="V3" s="158"/>
      <c r="W3" s="158"/>
    </row>
    <row r="4" spans="1:23" s="160" customFormat="1" ht="21.75" customHeight="1">
      <c r="A4" s="188"/>
      <c r="B4" s="600" t="s">
        <v>249</v>
      </c>
      <c r="C4" s="601"/>
      <c r="D4" s="601"/>
      <c r="E4" s="601"/>
      <c r="F4" s="601"/>
      <c r="G4" s="600" t="s">
        <v>250</v>
      </c>
      <c r="H4" s="601"/>
      <c r="I4" s="601"/>
      <c r="J4" s="601"/>
      <c r="K4" s="601"/>
      <c r="L4" s="600" t="s">
        <v>485</v>
      </c>
      <c r="M4" s="601"/>
      <c r="N4" s="601"/>
      <c r="O4" s="602"/>
      <c r="P4" s="159"/>
    </row>
    <row r="5" spans="1:23" s="160" customFormat="1" ht="21.75" customHeight="1">
      <c r="A5" s="275"/>
      <c r="B5" s="603" t="s">
        <v>174</v>
      </c>
      <c r="C5" s="604"/>
      <c r="D5" s="605" t="s">
        <v>492</v>
      </c>
      <c r="E5" s="605" t="s">
        <v>484</v>
      </c>
      <c r="F5" s="607" t="s">
        <v>251</v>
      </c>
      <c r="G5" s="603" t="s">
        <v>174</v>
      </c>
      <c r="H5" s="604"/>
      <c r="I5" s="605" t="s">
        <v>492</v>
      </c>
      <c r="J5" s="605" t="s">
        <v>484</v>
      </c>
      <c r="K5" s="607" t="s">
        <v>252</v>
      </c>
      <c r="L5" s="603" t="s">
        <v>174</v>
      </c>
      <c r="M5" s="604"/>
      <c r="N5" s="605" t="s">
        <v>492</v>
      </c>
      <c r="O5" s="605" t="s">
        <v>484</v>
      </c>
      <c r="P5" s="605" t="s">
        <v>487</v>
      </c>
    </row>
    <row r="6" spans="1:23" s="160" customFormat="1" ht="68.25" customHeight="1">
      <c r="A6" s="273"/>
      <c r="B6" s="274" t="s">
        <v>486</v>
      </c>
      <c r="C6" s="274" t="s">
        <v>483</v>
      </c>
      <c r="D6" s="606"/>
      <c r="E6" s="606"/>
      <c r="F6" s="607"/>
      <c r="G6" s="274" t="s">
        <v>486</v>
      </c>
      <c r="H6" s="274" t="s">
        <v>483</v>
      </c>
      <c r="I6" s="606"/>
      <c r="J6" s="606"/>
      <c r="K6" s="607"/>
      <c r="L6" s="274" t="s">
        <v>486</v>
      </c>
      <c r="M6" s="274" t="s">
        <v>483</v>
      </c>
      <c r="N6" s="606"/>
      <c r="O6" s="606"/>
      <c r="P6" s="606"/>
    </row>
    <row r="7" spans="1:23" ht="22.5" customHeight="1">
      <c r="A7" s="161" t="s">
        <v>121</v>
      </c>
      <c r="B7" s="162">
        <v>600</v>
      </c>
      <c r="C7" s="162">
        <v>0</v>
      </c>
      <c r="D7" s="162">
        <v>0</v>
      </c>
      <c r="E7" s="162">
        <v>0</v>
      </c>
      <c r="F7" s="161">
        <f>+E7+D7+C7+B7</f>
        <v>600</v>
      </c>
      <c r="G7" s="187">
        <v>0</v>
      </c>
      <c r="H7" s="187">
        <v>0</v>
      </c>
      <c r="I7" s="162">
        <v>0</v>
      </c>
      <c r="J7" s="162">
        <v>0</v>
      </c>
      <c r="K7" s="161">
        <f>+J7+I7+H7+G7</f>
        <v>0</v>
      </c>
      <c r="L7" s="162">
        <f t="shared" ref="L7:O16" si="0">B7+G7</f>
        <v>600</v>
      </c>
      <c r="M7" s="162">
        <f t="shared" si="0"/>
        <v>0</v>
      </c>
      <c r="N7" s="162">
        <f t="shared" si="0"/>
        <v>0</v>
      </c>
      <c r="O7" s="162">
        <f t="shared" si="0"/>
        <v>0</v>
      </c>
      <c r="P7" s="163">
        <f>SUM(L7:O7)</f>
        <v>600</v>
      </c>
    </row>
    <row r="8" spans="1:23" ht="27" customHeight="1">
      <c r="A8" s="161" t="s">
        <v>122</v>
      </c>
      <c r="B8" s="164">
        <v>2647.5</v>
      </c>
      <c r="C8" s="162">
        <v>0</v>
      </c>
      <c r="D8" s="162">
        <v>0</v>
      </c>
      <c r="E8" s="162">
        <v>0</v>
      </c>
      <c r="F8" s="161">
        <f t="shared" ref="F8:F16" si="1">+E8+D8+C8+B8</f>
        <v>2647.5</v>
      </c>
      <c r="G8" s="187">
        <v>2200</v>
      </c>
      <c r="H8" s="187">
        <v>0</v>
      </c>
      <c r="I8" s="162">
        <v>0</v>
      </c>
      <c r="J8" s="162">
        <v>0</v>
      </c>
      <c r="K8" s="161">
        <f t="shared" ref="K8:K16" si="2">+J8+I8+H8+G8</f>
        <v>2200</v>
      </c>
      <c r="L8" s="162">
        <f t="shared" ref="L8:L13" si="3">B8+G8</f>
        <v>4847.5</v>
      </c>
      <c r="M8" s="162">
        <f t="shared" ref="M8:M13" si="4">C8+H8</f>
        <v>0</v>
      </c>
      <c r="N8" s="162">
        <f t="shared" si="0"/>
        <v>0</v>
      </c>
      <c r="O8" s="162">
        <f t="shared" si="0"/>
        <v>0</v>
      </c>
      <c r="P8" s="161">
        <f t="shared" ref="P8:P13" si="5">SUM(L8:O8)</f>
        <v>4847.5</v>
      </c>
    </row>
    <row r="9" spans="1:23" ht="24" customHeight="1">
      <c r="A9" s="161" t="s">
        <v>123</v>
      </c>
      <c r="B9" s="162">
        <f>2736+500</f>
        <v>3236</v>
      </c>
      <c r="C9" s="162">
        <v>76</v>
      </c>
      <c r="D9" s="162">
        <v>0</v>
      </c>
      <c r="E9" s="162">
        <v>0</v>
      </c>
      <c r="F9" s="161">
        <f t="shared" si="1"/>
        <v>3312</v>
      </c>
      <c r="G9" s="187">
        <v>500</v>
      </c>
      <c r="H9" s="187">
        <v>0</v>
      </c>
      <c r="I9" s="162">
        <v>0</v>
      </c>
      <c r="J9" s="162">
        <v>0</v>
      </c>
      <c r="K9" s="161">
        <f t="shared" si="2"/>
        <v>500</v>
      </c>
      <c r="L9" s="162">
        <f t="shared" si="3"/>
        <v>3736</v>
      </c>
      <c r="M9" s="162">
        <f t="shared" si="4"/>
        <v>76</v>
      </c>
      <c r="N9" s="162">
        <f t="shared" si="0"/>
        <v>0</v>
      </c>
      <c r="O9" s="162">
        <f t="shared" si="0"/>
        <v>0</v>
      </c>
      <c r="P9" s="161">
        <f>SUM(L9:O9)</f>
        <v>3812</v>
      </c>
    </row>
    <row r="10" spans="1:23" ht="24.75" customHeight="1">
      <c r="A10" s="161" t="s">
        <v>124</v>
      </c>
      <c r="B10" s="162">
        <v>3944</v>
      </c>
      <c r="C10" s="162">
        <v>48</v>
      </c>
      <c r="D10" s="162">
        <v>0</v>
      </c>
      <c r="E10" s="162">
        <v>0</v>
      </c>
      <c r="F10" s="161">
        <f t="shared" si="1"/>
        <v>3992</v>
      </c>
      <c r="G10" s="187">
        <v>0</v>
      </c>
      <c r="H10" s="187">
        <v>0</v>
      </c>
      <c r="I10" s="162">
        <v>0</v>
      </c>
      <c r="J10" s="162">
        <v>8380</v>
      </c>
      <c r="K10" s="161">
        <f t="shared" si="2"/>
        <v>8380</v>
      </c>
      <c r="L10" s="162">
        <f t="shared" si="3"/>
        <v>3944</v>
      </c>
      <c r="M10" s="162">
        <f t="shared" si="4"/>
        <v>48</v>
      </c>
      <c r="N10" s="162">
        <f t="shared" si="0"/>
        <v>0</v>
      </c>
      <c r="O10" s="162">
        <f t="shared" si="0"/>
        <v>8380</v>
      </c>
      <c r="P10" s="161">
        <f t="shared" si="5"/>
        <v>12372</v>
      </c>
    </row>
    <row r="11" spans="1:23" ht="20.25" customHeight="1">
      <c r="A11" s="161" t="s">
        <v>125</v>
      </c>
      <c r="B11" s="162">
        <v>430</v>
      </c>
      <c r="C11" s="162">
        <v>561</v>
      </c>
      <c r="D11" s="162">
        <v>483</v>
      </c>
      <c r="E11" s="162">
        <v>0</v>
      </c>
      <c r="F11" s="161">
        <f t="shared" si="1"/>
        <v>1474</v>
      </c>
      <c r="G11" s="187">
        <v>0</v>
      </c>
      <c r="H11" s="187">
        <v>80</v>
      </c>
      <c r="I11" s="162">
        <v>0</v>
      </c>
      <c r="J11" s="162">
        <v>3000</v>
      </c>
      <c r="K11" s="161">
        <f t="shared" si="2"/>
        <v>3080</v>
      </c>
      <c r="L11" s="162">
        <f t="shared" si="3"/>
        <v>430</v>
      </c>
      <c r="M11" s="162">
        <f t="shared" si="4"/>
        <v>641</v>
      </c>
      <c r="N11" s="162">
        <f t="shared" si="0"/>
        <v>483</v>
      </c>
      <c r="O11" s="162">
        <f t="shared" si="0"/>
        <v>3000</v>
      </c>
      <c r="P11" s="161">
        <f t="shared" si="5"/>
        <v>4554</v>
      </c>
    </row>
    <row r="12" spans="1:23" ht="23.25" customHeight="1">
      <c r="A12" s="161" t="s">
        <v>126</v>
      </c>
      <c r="B12" s="162">
        <v>300</v>
      </c>
      <c r="C12" s="162">
        <v>471</v>
      </c>
      <c r="D12" s="162">
        <v>426</v>
      </c>
      <c r="E12" s="162">
        <v>0</v>
      </c>
      <c r="F12" s="161">
        <f t="shared" si="1"/>
        <v>1197</v>
      </c>
      <c r="G12" s="187">
        <v>0</v>
      </c>
      <c r="H12" s="187">
        <v>0</v>
      </c>
      <c r="I12" s="162">
        <v>1350</v>
      </c>
      <c r="J12" s="162">
        <v>0</v>
      </c>
      <c r="K12" s="161">
        <f t="shared" si="2"/>
        <v>1350</v>
      </c>
      <c r="L12" s="162">
        <f t="shared" si="3"/>
        <v>300</v>
      </c>
      <c r="M12" s="162">
        <f t="shared" si="4"/>
        <v>471</v>
      </c>
      <c r="N12" s="162">
        <f t="shared" si="0"/>
        <v>1776</v>
      </c>
      <c r="O12" s="162">
        <f t="shared" si="0"/>
        <v>0</v>
      </c>
      <c r="P12" s="161">
        <f t="shared" si="5"/>
        <v>2547</v>
      </c>
    </row>
    <row r="13" spans="1:23" ht="22.5" customHeight="1">
      <c r="A13" s="161" t="s">
        <v>253</v>
      </c>
      <c r="B13" s="162">
        <v>0</v>
      </c>
      <c r="C13" s="162">
        <v>0</v>
      </c>
      <c r="D13" s="162">
        <v>1515</v>
      </c>
      <c r="E13" s="162">
        <v>350</v>
      </c>
      <c r="F13" s="161">
        <f t="shared" si="1"/>
        <v>1865</v>
      </c>
      <c r="G13" s="187">
        <v>0</v>
      </c>
      <c r="H13" s="187">
        <v>0</v>
      </c>
      <c r="I13" s="162">
        <v>1000</v>
      </c>
      <c r="J13" s="162">
        <v>2300</v>
      </c>
      <c r="K13" s="161">
        <f t="shared" si="2"/>
        <v>3300</v>
      </c>
      <c r="L13" s="162">
        <f t="shared" si="3"/>
        <v>0</v>
      </c>
      <c r="M13" s="162">
        <f t="shared" si="4"/>
        <v>0</v>
      </c>
      <c r="N13" s="162">
        <f t="shared" si="0"/>
        <v>2515</v>
      </c>
      <c r="O13" s="162">
        <f t="shared" si="0"/>
        <v>2650</v>
      </c>
      <c r="P13" s="161">
        <f t="shared" si="5"/>
        <v>5165</v>
      </c>
    </row>
    <row r="14" spans="1:23" ht="49.5" customHeight="1">
      <c r="A14" s="165" t="s">
        <v>254</v>
      </c>
      <c r="B14" s="161">
        <f>SUM(B7:B13)</f>
        <v>11157.5</v>
      </c>
      <c r="C14" s="161">
        <f t="shared" ref="C14:P14" si="6">SUM(C7:C13)</f>
        <v>1156</v>
      </c>
      <c r="D14" s="161">
        <f t="shared" si="6"/>
        <v>2424</v>
      </c>
      <c r="E14" s="161">
        <f t="shared" si="6"/>
        <v>350</v>
      </c>
      <c r="F14" s="161">
        <f t="shared" si="6"/>
        <v>15087.5</v>
      </c>
      <c r="G14" s="161">
        <f t="shared" si="6"/>
        <v>2700</v>
      </c>
      <c r="H14" s="161">
        <f t="shared" si="6"/>
        <v>80</v>
      </c>
      <c r="I14" s="161">
        <f t="shared" si="6"/>
        <v>2350</v>
      </c>
      <c r="J14" s="161">
        <f t="shared" si="6"/>
        <v>13680</v>
      </c>
      <c r="K14" s="161">
        <f t="shared" si="6"/>
        <v>18810</v>
      </c>
      <c r="L14" s="161">
        <f t="shared" si="6"/>
        <v>13857.5</v>
      </c>
      <c r="M14" s="161">
        <f t="shared" si="6"/>
        <v>1236</v>
      </c>
      <c r="N14" s="161">
        <f t="shared" si="6"/>
        <v>4774</v>
      </c>
      <c r="O14" s="161">
        <f t="shared" si="6"/>
        <v>14030</v>
      </c>
      <c r="P14" s="161">
        <f t="shared" si="6"/>
        <v>33897.5</v>
      </c>
    </row>
    <row r="15" spans="1:23">
      <c r="A15" s="378" t="s">
        <v>255</v>
      </c>
      <c r="B15" s="379">
        <v>0</v>
      </c>
      <c r="C15" s="379">
        <v>0</v>
      </c>
      <c r="D15" s="379">
        <v>421</v>
      </c>
      <c r="E15" s="379">
        <v>0</v>
      </c>
      <c r="F15" s="161">
        <f t="shared" si="1"/>
        <v>421</v>
      </c>
      <c r="G15" s="379">
        <v>0</v>
      </c>
      <c r="H15" s="379">
        <v>0</v>
      </c>
      <c r="I15" s="379">
        <v>0</v>
      </c>
      <c r="J15" s="379">
        <v>16095</v>
      </c>
      <c r="K15" s="161">
        <f t="shared" si="2"/>
        <v>16095</v>
      </c>
      <c r="L15" s="379">
        <f t="shared" ref="L15:M16" si="7">B15+G15</f>
        <v>0</v>
      </c>
      <c r="M15" s="379">
        <f t="shared" si="7"/>
        <v>0</v>
      </c>
      <c r="N15" s="162">
        <f t="shared" si="0"/>
        <v>421</v>
      </c>
      <c r="O15" s="162">
        <f t="shared" si="0"/>
        <v>16095</v>
      </c>
      <c r="P15" s="378">
        <f t="shared" ref="P15:P16" si="8">SUM(L15:O15)</f>
        <v>16516</v>
      </c>
    </row>
    <row r="16" spans="1:23">
      <c r="A16" s="378" t="s">
        <v>127</v>
      </c>
      <c r="B16" s="379">
        <v>2880</v>
      </c>
      <c r="C16" s="379">
        <v>0</v>
      </c>
      <c r="D16" s="379">
        <v>7448</v>
      </c>
      <c r="E16" s="379">
        <v>480</v>
      </c>
      <c r="F16" s="161">
        <f t="shared" si="1"/>
        <v>10808</v>
      </c>
      <c r="G16" s="379">
        <v>0</v>
      </c>
      <c r="H16" s="379">
        <v>0</v>
      </c>
      <c r="I16" s="379">
        <v>0</v>
      </c>
      <c r="J16" s="379">
        <v>7340</v>
      </c>
      <c r="K16" s="161">
        <f t="shared" si="2"/>
        <v>7340</v>
      </c>
      <c r="L16" s="379">
        <f t="shared" si="7"/>
        <v>2880</v>
      </c>
      <c r="M16" s="379">
        <f t="shared" si="7"/>
        <v>0</v>
      </c>
      <c r="N16" s="162">
        <f>D16+I16</f>
        <v>7448</v>
      </c>
      <c r="O16" s="162">
        <f t="shared" si="0"/>
        <v>7820</v>
      </c>
      <c r="P16" s="378">
        <f t="shared" si="8"/>
        <v>18148</v>
      </c>
    </row>
    <row r="17" spans="1:16" ht="45">
      <c r="A17" s="380" t="s">
        <v>256</v>
      </c>
      <c r="B17" s="378">
        <f>SUM(B15:B16)</f>
        <v>2880</v>
      </c>
      <c r="C17" s="378">
        <f t="shared" ref="C17:P17" si="9">SUM(C15:C16)</f>
        <v>0</v>
      </c>
      <c r="D17" s="378">
        <f t="shared" si="9"/>
        <v>7869</v>
      </c>
      <c r="E17" s="378">
        <f t="shared" si="9"/>
        <v>480</v>
      </c>
      <c r="F17" s="378">
        <f t="shared" si="9"/>
        <v>11229</v>
      </c>
      <c r="G17" s="378">
        <f t="shared" si="9"/>
        <v>0</v>
      </c>
      <c r="H17" s="378">
        <f t="shared" si="9"/>
        <v>0</v>
      </c>
      <c r="I17" s="378">
        <f t="shared" si="9"/>
        <v>0</v>
      </c>
      <c r="J17" s="378">
        <f t="shared" si="9"/>
        <v>23435</v>
      </c>
      <c r="K17" s="378">
        <f t="shared" si="9"/>
        <v>23435</v>
      </c>
      <c r="L17" s="378">
        <f t="shared" si="9"/>
        <v>2880</v>
      </c>
      <c r="M17" s="378">
        <f t="shared" si="9"/>
        <v>0</v>
      </c>
      <c r="N17" s="378">
        <f t="shared" si="9"/>
        <v>7869</v>
      </c>
      <c r="O17" s="378">
        <f t="shared" si="9"/>
        <v>23915</v>
      </c>
      <c r="P17" s="378">
        <f t="shared" si="9"/>
        <v>34664</v>
      </c>
    </row>
    <row r="18" spans="1:16" ht="45">
      <c r="A18" s="381" t="s">
        <v>257</v>
      </c>
      <c r="B18" s="378">
        <f>+B17+B14</f>
        <v>14037.5</v>
      </c>
      <c r="C18" s="378">
        <f t="shared" ref="C18:P18" si="10">+C17+C14</f>
        <v>1156</v>
      </c>
      <c r="D18" s="378">
        <f t="shared" si="10"/>
        <v>10293</v>
      </c>
      <c r="E18" s="378">
        <f t="shared" si="10"/>
        <v>830</v>
      </c>
      <c r="F18" s="378">
        <f t="shared" si="10"/>
        <v>26316.5</v>
      </c>
      <c r="G18" s="378">
        <f t="shared" si="10"/>
        <v>2700</v>
      </c>
      <c r="H18" s="378">
        <f t="shared" si="10"/>
        <v>80</v>
      </c>
      <c r="I18" s="378">
        <f t="shared" si="10"/>
        <v>2350</v>
      </c>
      <c r="J18" s="378">
        <f t="shared" si="10"/>
        <v>37115</v>
      </c>
      <c r="K18" s="378">
        <f t="shared" si="10"/>
        <v>42245</v>
      </c>
      <c r="L18" s="378">
        <f t="shared" si="10"/>
        <v>16737.5</v>
      </c>
      <c r="M18" s="378">
        <f t="shared" si="10"/>
        <v>1236</v>
      </c>
      <c r="N18" s="378">
        <f t="shared" si="10"/>
        <v>12643</v>
      </c>
      <c r="O18" s="378">
        <f t="shared" si="10"/>
        <v>37945</v>
      </c>
      <c r="P18" s="378">
        <f t="shared" si="10"/>
        <v>68561.5</v>
      </c>
    </row>
    <row r="19" spans="1:16">
      <c r="A19" s="166"/>
      <c r="B19" s="166"/>
      <c r="C19" s="166"/>
      <c r="D19" s="166"/>
      <c r="E19" s="166"/>
      <c r="F19" s="166"/>
      <c r="G19" s="166"/>
      <c r="H19" s="166"/>
      <c r="I19" s="166"/>
      <c r="J19" s="166"/>
      <c r="K19" s="166"/>
      <c r="L19" s="166"/>
      <c r="M19" s="166"/>
      <c r="N19" s="166"/>
      <c r="O19" s="166"/>
    </row>
  </sheetData>
  <mergeCells count="17">
    <mergeCell ref="O5:O6"/>
    <mergeCell ref="P5:P6"/>
    <mergeCell ref="I5:I6"/>
    <mergeCell ref="J5:J6"/>
    <mergeCell ref="K5:K6"/>
    <mergeCell ref="L5:M5"/>
    <mergeCell ref="N5:N6"/>
    <mergeCell ref="B5:C5"/>
    <mergeCell ref="D5:D6"/>
    <mergeCell ref="E5:E6"/>
    <mergeCell ref="F5:F6"/>
    <mergeCell ref="G5:H5"/>
    <mergeCell ref="O1:P1"/>
    <mergeCell ref="A2:P2"/>
    <mergeCell ref="B4:F4"/>
    <mergeCell ref="G4:K4"/>
    <mergeCell ref="L4:O4"/>
  </mergeCells>
  <pageMargins left="0.7" right="0.7" top="0.75" bottom="0.75" header="0.3" footer="0.3"/>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Conventional</vt:lpstr>
      <vt:lpstr>PSP</vt:lpstr>
      <vt:lpstr>PSP (New) (2)</vt:lpstr>
      <vt:lpstr>PSP (New)</vt:lpstr>
      <vt:lpstr>Rough </vt:lpstr>
      <vt:lpstr>Combined</vt:lpstr>
      <vt:lpstr>Year-wise_UC</vt:lpstr>
      <vt:lpstr>Summary</vt:lpstr>
      <vt:lpstr> Cummulative</vt:lpstr>
      <vt:lpstr>Pending due to EC FC Convention</vt:lpstr>
      <vt:lpstr>Pending (PSP)</vt:lpstr>
      <vt:lpstr>State-wise PSPs</vt:lpstr>
      <vt:lpstr>Held up (2)</vt:lpstr>
      <vt:lpstr>Year-wise_UC (2)</vt:lpstr>
      <vt:lpstr>Combined!Print_Area</vt:lpstr>
      <vt:lpstr>Conventional!Print_Area</vt:lpstr>
      <vt:lpstr>'Held up (2)'!Print_Area</vt:lpstr>
      <vt:lpstr>'PSP (New)'!Print_Area</vt:lpstr>
      <vt:lpstr>'PSP (New) (2)'!Print_Area</vt:lpstr>
      <vt:lpstr>'Rough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somil laptop</dc:creator>
  <cp:lastModifiedBy>Admin</cp:lastModifiedBy>
  <cp:lastPrinted>2024-05-15T08:53:35Z</cp:lastPrinted>
  <dcterms:created xsi:type="dcterms:W3CDTF">2015-06-05T18:17:20Z</dcterms:created>
  <dcterms:modified xsi:type="dcterms:W3CDTF">2024-05-20T23:25:57Z</dcterms:modified>
</cp:coreProperties>
</file>