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tabRatio="596" activeTab="0"/>
  </bookViews>
  <sheets>
    <sheet name="outstanding dues" sheetId="1" r:id="rId1"/>
    <sheet name="Sheet1" sheetId="2" r:id="rId2"/>
  </sheets>
  <definedNames>
    <definedName name="_xlnm.Print_Area" localSheetId="0">'outstanding dues'!$C$2:$AB$186</definedName>
    <definedName name="_xlnm.Print_Titles" localSheetId="0">'outstanding dues'!$10:$12</definedName>
  </definedNames>
  <calcPr fullCalcOnLoad="1"/>
</workbook>
</file>

<file path=xl/sharedStrings.xml><?xml version="1.0" encoding="utf-8"?>
<sst xmlns="http://schemas.openxmlformats.org/spreadsheetml/2006/main" count="330" uniqueCount="253">
  <si>
    <t>Sl. No.</t>
  </si>
  <si>
    <t>NORTHERN REGION</t>
  </si>
  <si>
    <t>MEA (Power to Nepal)</t>
  </si>
  <si>
    <t>B.S.L. Project S/Nagar</t>
  </si>
  <si>
    <t>Beas Project talwara</t>
  </si>
  <si>
    <t>Irrigation Wing, Nangal</t>
  </si>
  <si>
    <t>WESTERN REGION</t>
  </si>
  <si>
    <t>SOUTHERN REGION</t>
  </si>
  <si>
    <t>EASTERN REGION</t>
  </si>
  <si>
    <t>WBSEB</t>
  </si>
  <si>
    <t>GRAND-TOTAL</t>
  </si>
  <si>
    <t>NHPC</t>
  </si>
  <si>
    <t>PRIN</t>
  </si>
  <si>
    <t>SUR</t>
  </si>
  <si>
    <t>TOTAL</t>
  </si>
  <si>
    <t>NTPC</t>
  </si>
  <si>
    <t>PGCIL</t>
  </si>
  <si>
    <t>NEEPCO</t>
  </si>
  <si>
    <t>NPCIL</t>
  </si>
  <si>
    <t>DVC</t>
  </si>
  <si>
    <t>NLC</t>
  </si>
  <si>
    <t>SJVNL</t>
  </si>
  <si>
    <t>BBMB</t>
  </si>
  <si>
    <t>THDC</t>
  </si>
  <si>
    <t>NHDC</t>
  </si>
  <si>
    <t>NORTH EASTERN REGION</t>
  </si>
  <si>
    <t>STATE</t>
  </si>
  <si>
    <t>HARYANA</t>
  </si>
  <si>
    <t>HIMACHAL</t>
  </si>
  <si>
    <t xml:space="preserve">HPSEB </t>
  </si>
  <si>
    <t>Rs. In Crores</t>
  </si>
  <si>
    <t>UHBVN</t>
  </si>
  <si>
    <t>DHBVN</t>
  </si>
  <si>
    <t>HPGCL</t>
  </si>
  <si>
    <t>DELHI</t>
  </si>
  <si>
    <t>HVPNL</t>
  </si>
  <si>
    <t>J&amp;K PDD</t>
  </si>
  <si>
    <t>J&amp;K PDCL</t>
  </si>
  <si>
    <t>PUNJAB</t>
  </si>
  <si>
    <t xml:space="preserve">PSEB </t>
  </si>
  <si>
    <t>PSPCL</t>
  </si>
  <si>
    <t>RRVUNL</t>
  </si>
  <si>
    <t>RRVPNL</t>
  </si>
  <si>
    <t>JVVNL</t>
  </si>
  <si>
    <t>AVVNL</t>
  </si>
  <si>
    <t>JDVVNL</t>
  </si>
  <si>
    <t>UTTAR PRADESH</t>
  </si>
  <si>
    <t xml:space="preserve">UPPCL </t>
  </si>
  <si>
    <t>JAMMU &amp; KASHMIR</t>
  </si>
  <si>
    <t>UPRVUNL</t>
  </si>
  <si>
    <t>UPJVNL</t>
  </si>
  <si>
    <t>UTTARAKHAND</t>
  </si>
  <si>
    <t xml:space="preserve">UPCL </t>
  </si>
  <si>
    <t>RAJASTHAN</t>
  </si>
  <si>
    <t>CHANDIGARH</t>
  </si>
  <si>
    <t xml:space="preserve">CPDD </t>
  </si>
  <si>
    <t>OTHERS</t>
  </si>
  <si>
    <t>GUJARAT</t>
  </si>
  <si>
    <t>GOA</t>
  </si>
  <si>
    <t>MADHYA PRADESH</t>
  </si>
  <si>
    <t>MPPGCL</t>
  </si>
  <si>
    <t>MAHARASHTRA</t>
  </si>
  <si>
    <t>Electricity Department</t>
  </si>
  <si>
    <t>ANDHRA PRADESH</t>
  </si>
  <si>
    <t>KARNATAKA</t>
  </si>
  <si>
    <t xml:space="preserve">KSEB </t>
  </si>
  <si>
    <t>TAMILNADU</t>
  </si>
  <si>
    <t>PED</t>
  </si>
  <si>
    <t>SIKKIM</t>
  </si>
  <si>
    <t>APCPDCL</t>
  </si>
  <si>
    <t>APEPDCL</t>
  </si>
  <si>
    <t>APNPDCL</t>
  </si>
  <si>
    <t>APSPDCL</t>
  </si>
  <si>
    <t xml:space="preserve">BESCOM </t>
  </si>
  <si>
    <t xml:space="preserve">MESCOM </t>
  </si>
  <si>
    <t xml:space="preserve">CESCOM </t>
  </si>
  <si>
    <t xml:space="preserve">HESCOM </t>
  </si>
  <si>
    <t xml:space="preserve">GESCOM </t>
  </si>
  <si>
    <t xml:space="preserve">ESCOMS </t>
  </si>
  <si>
    <t>WEST BENGAL</t>
  </si>
  <si>
    <t>ARUNACHAL PRADESH</t>
  </si>
  <si>
    <t>Department of Power</t>
  </si>
  <si>
    <t>APGCL</t>
  </si>
  <si>
    <t>TRIPURA</t>
  </si>
  <si>
    <t>TSECL</t>
  </si>
  <si>
    <t>MANIPUR</t>
  </si>
  <si>
    <t>MEGHALAYA</t>
  </si>
  <si>
    <t>MIZORAM</t>
  </si>
  <si>
    <t>Abbreviations:</t>
  </si>
  <si>
    <t>DTL</t>
  </si>
  <si>
    <t>DPCL</t>
  </si>
  <si>
    <t>BYPL</t>
  </si>
  <si>
    <t>BRPL</t>
  </si>
  <si>
    <t>UPPCL</t>
  </si>
  <si>
    <t>UPCL</t>
  </si>
  <si>
    <t>CPDD</t>
  </si>
  <si>
    <t xml:space="preserve">GUVNL </t>
  </si>
  <si>
    <t>GUVNL</t>
  </si>
  <si>
    <t>GOAED</t>
  </si>
  <si>
    <t>MSEDCL</t>
  </si>
  <si>
    <t>APTRANSCO</t>
  </si>
  <si>
    <t>BESCOM</t>
  </si>
  <si>
    <t>MESCOM</t>
  </si>
  <si>
    <t>CESCOM</t>
  </si>
  <si>
    <t>HESCOM</t>
  </si>
  <si>
    <t>GESCOM</t>
  </si>
  <si>
    <t>ESCOMS</t>
  </si>
  <si>
    <t>MEA</t>
  </si>
  <si>
    <t>Delhi Power Company Ltd.</t>
  </si>
  <si>
    <t>Assam Power Generation Corporation Ltd.</t>
  </si>
  <si>
    <t>Tripura State Electricity Corp. Ltd.</t>
  </si>
  <si>
    <t>Ministry of External Affairs</t>
  </si>
  <si>
    <t>Delhi Transco Ltd.</t>
  </si>
  <si>
    <t>Uttar Haryana Bijli Vitran Nigam</t>
  </si>
  <si>
    <t>Dakshin Haryana Bijli Vitran Nigam</t>
  </si>
  <si>
    <t>Haryana Power Generation Corporation Ltd.</t>
  </si>
  <si>
    <t>BSES Yamuna Power Ltd.</t>
  </si>
  <si>
    <t>BSES Rajdhani Power Ltd.</t>
  </si>
  <si>
    <t>Jammu &amp; Kashmir Power Development Department</t>
  </si>
  <si>
    <t>Punjab State Power Corporation Ltd.</t>
  </si>
  <si>
    <t>Rajasthan Rajya Vidyut Utpadan Nigam Ltd.</t>
  </si>
  <si>
    <t>Rajasthan Rajya Vidyut Prasaran Nigam Ltd.</t>
  </si>
  <si>
    <t>Jaipur Vidyut Vitran Nigam Ltd.</t>
  </si>
  <si>
    <t>Ajmer Vidyut Vitran Nigam Ltd.</t>
  </si>
  <si>
    <t>Jodhpur Vidyut Vitran Nigam Ltd.</t>
  </si>
  <si>
    <t>Uttar Pradesh Power Corporation Ltd.</t>
  </si>
  <si>
    <t>Uttar Pradesh Rajya Vidyut Utpadan Nigam Ltd.</t>
  </si>
  <si>
    <t>Uttar Pradesh Jal Vidyut Nigam Ltd.</t>
  </si>
  <si>
    <t>Uttarakhand Power Corporation Ltd.</t>
  </si>
  <si>
    <t>Chandigarh Power Development Department.</t>
  </si>
  <si>
    <t>NAGALAND</t>
  </si>
  <si>
    <t>HWB (KOTA)</t>
  </si>
  <si>
    <t>DADRA NAGAR &amp; SILVASA</t>
  </si>
  <si>
    <t>DAMAN &amp; DIU</t>
  </si>
  <si>
    <t>Goa Electricity Department</t>
  </si>
  <si>
    <t>Gujarat Urja Vikas Nigam Limited</t>
  </si>
  <si>
    <t>Madya Pradesh Power Generation Co. Ltd.</t>
  </si>
  <si>
    <t>Maharashtra State Electricity Distribution Co. Ltd.</t>
  </si>
  <si>
    <t>Andhra Pradesh Transmission Corporation Ltd.</t>
  </si>
  <si>
    <t>Andhra Pradesh Eastern Power Distribution Co. Ltd.</t>
  </si>
  <si>
    <t>Andhra Pradesh Northern Power Distribution Co. Ltd.</t>
  </si>
  <si>
    <t>Andhra Pradesh Southern Power Distribution Co. Ltd.</t>
  </si>
  <si>
    <t>Bangalore Electricity Supply Company Ltd.</t>
  </si>
  <si>
    <t>Hubli Electricity Supply Company Ltd.</t>
  </si>
  <si>
    <t>Gulbarga Electricity Supply Company Ltd.</t>
  </si>
  <si>
    <t>Chamundeshwari Electricity Supply Company Ltd.</t>
  </si>
  <si>
    <t>Mangalore Electricity Supply Company Ltd.</t>
  </si>
  <si>
    <t>Electricity Supply Company (Karnataka)</t>
  </si>
  <si>
    <t>DESU</t>
  </si>
  <si>
    <t xml:space="preserve">DPCL </t>
  </si>
  <si>
    <t>Jammu &amp; Kashmir Power Development Corporation Ltd.</t>
  </si>
  <si>
    <t>Heavy Water Board</t>
  </si>
  <si>
    <t>UHBV</t>
  </si>
  <si>
    <t>Bhakra Beas Management Board</t>
  </si>
  <si>
    <t>Damodar Valley Corporation</t>
  </si>
  <si>
    <t>North Eastern Electric Power Corporation Ltd.</t>
  </si>
  <si>
    <t>Narmada Hydro Development Corporation</t>
  </si>
  <si>
    <t>National Hydro Power Corporation</t>
  </si>
  <si>
    <t>Nyveli Lignite Corporation</t>
  </si>
  <si>
    <t>Nuclear Power Corporation of India Ltd.</t>
  </si>
  <si>
    <t>Pondicherry Electricity Department</t>
  </si>
  <si>
    <t>Power Grid Corporation of India Ltd.</t>
  </si>
  <si>
    <t>Satluj Jal Vidyut Nigam Ltd.</t>
  </si>
  <si>
    <t>Tehri Hydro Development Corporation</t>
  </si>
  <si>
    <t xml:space="preserve"> STATE / UTILITY</t>
  </si>
  <si>
    <t>National Thermal Power Corporation</t>
  </si>
  <si>
    <t>M/s N.F.L.  Nangal</t>
  </si>
  <si>
    <t>Delhi Electric Supply Undertaking</t>
  </si>
  <si>
    <t>HPPC</t>
  </si>
  <si>
    <t>Uttar haryana Bijli Vitran Niagam</t>
  </si>
  <si>
    <t>Haryana Vidyut Prasaran Nigam Ltd.</t>
  </si>
  <si>
    <t>HPSEB</t>
  </si>
  <si>
    <t>Himachal Pradesh State Electricity Board</t>
  </si>
  <si>
    <t>GRIDCO</t>
  </si>
  <si>
    <t>Haryana Power Purchase Centre</t>
  </si>
  <si>
    <t xml:space="preserve">     (Kota)</t>
  </si>
  <si>
    <t xml:space="preserve">NLC </t>
  </si>
  <si>
    <t xml:space="preserve">TPDDL </t>
  </si>
  <si>
    <t>TPDDL</t>
  </si>
  <si>
    <t>Tata Power Delhi Distribution Limited</t>
  </si>
  <si>
    <t>TOTAL (Haryana)</t>
  </si>
  <si>
    <t>TOTAL (Himachal)</t>
  </si>
  <si>
    <t>TOTAL (Delhi)</t>
  </si>
  <si>
    <t>TOTAL (J&amp;K)</t>
  </si>
  <si>
    <t>TOTAL (Punjab)</t>
  </si>
  <si>
    <t>TOTAL (Others)</t>
  </si>
  <si>
    <t>TOTAL (Rajasthan)</t>
  </si>
  <si>
    <t>TOTAL (Uttar Pradesh)</t>
  </si>
  <si>
    <t>TOTAL (Northern Region)</t>
  </si>
  <si>
    <t>TOTAL (Madhya Pradesh)</t>
  </si>
  <si>
    <t>TOTAL (Western Region)</t>
  </si>
  <si>
    <t>TOTAL (Andhra Pradesh)</t>
  </si>
  <si>
    <t>TOTAL (Karnataka)</t>
  </si>
  <si>
    <t>TOTAL (Southern Region)</t>
  </si>
  <si>
    <t>TOTAL (Eastern Region)</t>
  </si>
  <si>
    <t>TOTAL (NE Region)</t>
  </si>
  <si>
    <t>PTC (Regulated Power)</t>
  </si>
  <si>
    <t>PTC</t>
  </si>
  <si>
    <t>Power Trading Corporation</t>
  </si>
  <si>
    <t>Govt.of HP</t>
  </si>
  <si>
    <t>MPPMCL</t>
  </si>
  <si>
    <t>Madya Pradesh Power Management company Ltd.</t>
  </si>
  <si>
    <t>APDCL</t>
  </si>
  <si>
    <t>All Figures in Rs Crores</t>
  </si>
  <si>
    <t>Utilities</t>
  </si>
  <si>
    <t>MPPTCL</t>
  </si>
  <si>
    <t>Madya Pradesh Power Transmission company Ltd.</t>
  </si>
  <si>
    <t xml:space="preserve">                                       </t>
  </si>
  <si>
    <t>RRVUNL /RSEB</t>
  </si>
  <si>
    <t>Puducherry</t>
  </si>
  <si>
    <t xml:space="preserve">TNEB/TANGEDCO </t>
  </si>
  <si>
    <t xml:space="preserve"> </t>
  </si>
  <si>
    <t>CHHATTISGARH</t>
  </si>
  <si>
    <t>TOTAL(CHHATTISGARH)</t>
  </si>
  <si>
    <t xml:space="preserve"> MeEcl/MeSEB </t>
  </si>
  <si>
    <t>BRPL/BSES RAJDHANI</t>
  </si>
  <si>
    <t>Electricity Deptt</t>
  </si>
  <si>
    <t>BYPL /BSES YAMUNA</t>
  </si>
  <si>
    <t>CSEB/CSPDCL</t>
  </si>
  <si>
    <t>Kerala</t>
  </si>
  <si>
    <t>MPPCL / MPPTCL</t>
  </si>
  <si>
    <t>Others</t>
  </si>
  <si>
    <t xml:space="preserve"> BIHAR(NBPDCL/SBPCL/BSEB)</t>
  </si>
  <si>
    <t>BHAVINI</t>
  </si>
  <si>
    <t>AUGF</t>
  </si>
  <si>
    <t>NTPL</t>
  </si>
  <si>
    <t>NLC Tamilnadu Power Ltd.</t>
  </si>
  <si>
    <t xml:space="preserve">GOA ED </t>
  </si>
  <si>
    <t>Andaman&amp;Nicobar</t>
  </si>
  <si>
    <t>IGCAR</t>
  </si>
  <si>
    <t>BARC</t>
  </si>
  <si>
    <t>Outstanding Dues (More than 45 days) Of Power Utilities (Principal and Surcharge) Payable to Central Public Sector Undertakings (CPSU)</t>
  </si>
  <si>
    <t xml:space="preserve">    </t>
  </si>
  <si>
    <t>ASSAM</t>
  </si>
  <si>
    <t xml:space="preserve">TELANGANA </t>
  </si>
  <si>
    <t>TSNPDCL/TSSPDCL</t>
  </si>
  <si>
    <t>JHARKHAND</t>
  </si>
  <si>
    <t>JBVNL/JUVNL</t>
  </si>
  <si>
    <t>.</t>
  </si>
  <si>
    <t>J&amp;K PDCL/JKPCL</t>
  </si>
  <si>
    <t>J&amp;K SPTCL</t>
  </si>
  <si>
    <t>APEPDCL/APNPDCL /APTRANSCO</t>
  </si>
  <si>
    <t>DTL /NDMC</t>
  </si>
  <si>
    <t>HWB (Gujarat)</t>
  </si>
  <si>
    <t>ODISHA</t>
  </si>
  <si>
    <t>HWB(Gujarat)</t>
  </si>
  <si>
    <t>HWB(Kota)</t>
  </si>
  <si>
    <t>Andhra Pradesh Central Power Distribution Company Ltd.</t>
  </si>
  <si>
    <t>NVVN</t>
  </si>
  <si>
    <t>NPCIL*</t>
  </si>
  <si>
    <t>Note * :Rebates availed by utilities are taken into considertion in Realization of outstanding dues  at the end of the month.</t>
  </si>
  <si>
    <t>tang</t>
  </si>
  <si>
    <t>Based upon the information received from CPSUs upto 31st Jan'23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</si>
</sst>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रु&quot;\ #,##0_);\(&quot;रु&quot;\ #,##0\)"/>
    <numFmt numFmtId="173" formatCode="&quot;रु&quot;\ #,##0_);[Red]\(&quot;रु&quot;\ #,##0\)"/>
    <numFmt numFmtId="174" formatCode="&quot;रु&quot;\ #,##0.00_);\(&quot;रु&quot;\ #,##0.00\)"/>
    <numFmt numFmtId="175" formatCode="&quot;रु&quot;\ #,##0.00_);[Red]\(&quot;रु&quot;\ #,##0.00\)"/>
    <numFmt numFmtId="176" formatCode="_(&quot;रु&quot;\ * #,##0_);_(&quot;रु&quot;\ * \(#,##0\);_(&quot;रु&quot;\ * &quot;-&quot;_);_(@_)"/>
    <numFmt numFmtId="177" formatCode="_(&quot;रु&quot;\ * #,##0.00_);_(&quot;रु&quot;\ * \(#,##0.00\);_(&quot;रु&quot;\ * &quot;-&quot;??_);_(@_)"/>
    <numFmt numFmtId="178" formatCode="0.0"/>
    <numFmt numFmtId="179" formatCode="0.0000"/>
    <numFmt numFmtId="180" formatCode="0.00000"/>
    <numFmt numFmtId="181" formatCode="0.00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85">
    <font>
      <sz val="10"/>
      <name val="Arial"/>
      <family val="0"/>
    </font>
    <font>
      <sz val="18"/>
      <name val="Arial"/>
      <family val="2"/>
    </font>
    <font>
      <sz val="26"/>
      <name val="Arial"/>
      <family val="2"/>
    </font>
    <font>
      <b/>
      <sz val="28"/>
      <name val="Arial Narrow"/>
      <family val="2"/>
    </font>
    <font>
      <sz val="28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48"/>
      <name val="Arial"/>
      <family val="2"/>
    </font>
    <font>
      <sz val="48"/>
      <name val="Arial"/>
      <family val="2"/>
    </font>
    <font>
      <b/>
      <sz val="72"/>
      <name val="Arial Narrow"/>
      <family val="2"/>
    </font>
    <font>
      <b/>
      <sz val="72"/>
      <name val="Arial"/>
      <family val="2"/>
    </font>
    <font>
      <sz val="72"/>
      <name val="Arial"/>
      <family val="2"/>
    </font>
    <font>
      <b/>
      <sz val="60"/>
      <name val="Arial"/>
      <family val="2"/>
    </font>
    <font>
      <sz val="60"/>
      <name val="Arial"/>
      <family val="2"/>
    </font>
    <font>
      <b/>
      <u val="single"/>
      <sz val="6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8"/>
      <color indexed="8"/>
      <name val="Arial Narrow"/>
      <family val="2"/>
    </font>
    <font>
      <b/>
      <sz val="72"/>
      <color indexed="8"/>
      <name val="Arial Narrow"/>
      <family val="2"/>
    </font>
    <font>
      <sz val="18"/>
      <color indexed="8"/>
      <name val="Arial"/>
      <family val="2"/>
    </font>
    <font>
      <sz val="28"/>
      <color indexed="8"/>
      <name val="Arial"/>
      <family val="2"/>
    </font>
    <font>
      <sz val="60"/>
      <color indexed="8"/>
      <name val="Arial"/>
      <family val="2"/>
    </font>
    <font>
      <b/>
      <sz val="60"/>
      <color indexed="8"/>
      <name val="Arial"/>
      <family val="2"/>
    </font>
    <font>
      <sz val="36"/>
      <color indexed="8"/>
      <name val="Arial"/>
      <family val="2"/>
    </font>
    <font>
      <sz val="10"/>
      <color indexed="8"/>
      <name val="Arial"/>
      <family val="2"/>
    </font>
    <font>
      <sz val="28"/>
      <color indexed="9"/>
      <name val="Arial"/>
      <family val="2"/>
    </font>
    <font>
      <sz val="60"/>
      <color indexed="10"/>
      <name val="Arial"/>
      <family val="2"/>
    </font>
    <font>
      <sz val="48"/>
      <color indexed="8"/>
      <name val="Arial"/>
      <family val="2"/>
    </font>
    <font>
      <sz val="48"/>
      <color indexed="10"/>
      <name val="Arial"/>
      <family val="2"/>
    </font>
    <font>
      <b/>
      <sz val="60"/>
      <color indexed="10"/>
      <name val="Arial"/>
      <family val="2"/>
    </font>
    <font>
      <b/>
      <sz val="72"/>
      <color indexed="8"/>
      <name val="Arial"/>
      <family val="2"/>
    </font>
    <font>
      <b/>
      <sz val="72"/>
      <color indexed="9"/>
      <name val="Arial Narrow"/>
      <family val="2"/>
    </font>
    <font>
      <sz val="7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8"/>
      <color theme="1"/>
      <name val="Arial Narrow"/>
      <family val="2"/>
    </font>
    <font>
      <b/>
      <sz val="72"/>
      <color theme="1"/>
      <name val="Arial Narrow"/>
      <family val="2"/>
    </font>
    <font>
      <sz val="18"/>
      <color theme="1"/>
      <name val="Arial"/>
      <family val="2"/>
    </font>
    <font>
      <sz val="28"/>
      <color theme="1"/>
      <name val="Arial"/>
      <family val="2"/>
    </font>
    <font>
      <sz val="60"/>
      <color theme="1"/>
      <name val="Arial"/>
      <family val="2"/>
    </font>
    <font>
      <b/>
      <sz val="60"/>
      <color theme="1"/>
      <name val="Arial"/>
      <family val="2"/>
    </font>
    <font>
      <sz val="36"/>
      <color theme="1"/>
      <name val="Arial"/>
      <family val="2"/>
    </font>
    <font>
      <sz val="10"/>
      <color theme="1"/>
      <name val="Arial"/>
      <family val="2"/>
    </font>
    <font>
      <sz val="28"/>
      <color theme="0"/>
      <name val="Arial"/>
      <family val="2"/>
    </font>
    <font>
      <sz val="48"/>
      <color theme="1"/>
      <name val="Arial"/>
      <family val="2"/>
    </font>
    <font>
      <sz val="48"/>
      <color rgb="FFFF0000"/>
      <name val="Arial"/>
      <family val="2"/>
    </font>
    <font>
      <sz val="60"/>
      <color rgb="FFFF0000"/>
      <name val="Arial"/>
      <family val="2"/>
    </font>
    <font>
      <b/>
      <sz val="60"/>
      <color rgb="FFFF0000"/>
      <name val="Arial"/>
      <family val="2"/>
    </font>
    <font>
      <b/>
      <sz val="72"/>
      <color theme="0"/>
      <name val="Arial Narrow"/>
      <family val="2"/>
    </font>
    <font>
      <b/>
      <sz val="72"/>
      <color theme="1"/>
      <name val="Arial"/>
      <family val="2"/>
    </font>
    <font>
      <sz val="7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29" borderId="1" applyNumberFormat="0" applyAlignment="0" applyProtection="0"/>
    <xf numFmtId="0" fontId="62" fillId="0" borderId="6" applyNumberFormat="0" applyFill="0" applyAlignment="0" applyProtection="0"/>
    <xf numFmtId="0" fontId="63" fillId="30" borderId="0" applyNumberFormat="0" applyBorder="0" applyAlignment="0" applyProtection="0"/>
    <xf numFmtId="0" fontId="64" fillId="0" borderId="0">
      <alignment/>
      <protection/>
    </xf>
    <xf numFmtId="0" fontId="64" fillId="0" borderId="0">
      <alignment/>
      <protection/>
    </xf>
    <xf numFmtId="0" fontId="0" fillId="31" borderId="7" applyNumberFormat="0" applyFont="0" applyAlignment="0" applyProtection="0"/>
    <xf numFmtId="0" fontId="65" fillId="26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2" fontId="12" fillId="32" borderId="10" xfId="0" applyNumberFormat="1" applyFont="1" applyFill="1" applyBorder="1" applyAlignment="1">
      <alignment/>
    </xf>
    <xf numFmtId="0" fontId="13" fillId="32" borderId="1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69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13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0" fillId="32" borderId="0" xfId="0" applyFont="1" applyFill="1" applyAlignment="1">
      <alignment/>
    </xf>
    <xf numFmtId="2" fontId="8" fillId="32" borderId="0" xfId="0" applyNumberFormat="1" applyFont="1" applyFill="1" applyAlignment="1">
      <alignment/>
    </xf>
    <xf numFmtId="0" fontId="3" fillId="32" borderId="11" xfId="0" applyFont="1" applyFill="1" applyBorder="1" applyAlignment="1">
      <alignment horizontal="center"/>
    </xf>
    <xf numFmtId="0" fontId="4" fillId="32" borderId="12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8" fillId="32" borderId="12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10" fillId="32" borderId="13" xfId="0" applyFont="1" applyFill="1" applyBorder="1" applyAlignment="1">
      <alignment horizontal="center"/>
    </xf>
    <xf numFmtId="0" fontId="8" fillId="32" borderId="14" xfId="0" applyFont="1" applyFill="1" applyBorder="1" applyAlignment="1">
      <alignment/>
    </xf>
    <xf numFmtId="0" fontId="13" fillId="32" borderId="15" xfId="0" applyFont="1" applyFill="1" applyBorder="1" applyAlignment="1">
      <alignment horizontal="center"/>
    </xf>
    <xf numFmtId="0" fontId="12" fillId="32" borderId="16" xfId="0" applyFont="1" applyFill="1" applyBorder="1" applyAlignment="1">
      <alignment horizontal="left"/>
    </xf>
    <xf numFmtId="0" fontId="13" fillId="32" borderId="17" xfId="0" applyFont="1" applyFill="1" applyBorder="1" applyAlignment="1">
      <alignment horizontal="center"/>
    </xf>
    <xf numFmtId="0" fontId="13" fillId="32" borderId="18" xfId="0" applyFont="1" applyFill="1" applyBorder="1" applyAlignment="1">
      <alignment horizontal="center"/>
    </xf>
    <xf numFmtId="0" fontId="13" fillId="32" borderId="19" xfId="0" applyFont="1" applyFill="1" applyBorder="1" applyAlignment="1">
      <alignment/>
    </xf>
    <xf numFmtId="0" fontId="12" fillId="32" borderId="10" xfId="0" applyFont="1" applyFill="1" applyBorder="1" applyAlignment="1">
      <alignment horizontal="left"/>
    </xf>
    <xf numFmtId="0" fontId="13" fillId="32" borderId="20" xfId="0" applyFont="1" applyFill="1" applyBorder="1" applyAlignment="1">
      <alignment horizontal="center"/>
    </xf>
    <xf numFmtId="0" fontId="13" fillId="32" borderId="21" xfId="0" applyFont="1" applyFill="1" applyBorder="1" applyAlignment="1">
      <alignment/>
    </xf>
    <xf numFmtId="0" fontId="12" fillId="32" borderId="22" xfId="0" applyFont="1" applyFill="1" applyBorder="1" applyAlignment="1">
      <alignment horizontal="left"/>
    </xf>
    <xf numFmtId="2" fontId="12" fillId="32" borderId="0" xfId="0" applyNumberFormat="1" applyFont="1" applyFill="1" applyBorder="1" applyAlignment="1">
      <alignment/>
    </xf>
    <xf numFmtId="0" fontId="13" fillId="32" borderId="23" xfId="0" applyFont="1" applyFill="1" applyBorder="1" applyAlignment="1">
      <alignment horizontal="center"/>
    </xf>
    <xf numFmtId="0" fontId="13" fillId="32" borderId="24" xfId="0" applyFont="1" applyFill="1" applyBorder="1" applyAlignment="1">
      <alignment/>
    </xf>
    <xf numFmtId="0" fontId="4" fillId="32" borderId="25" xfId="0" applyFont="1" applyFill="1" applyBorder="1" applyAlignment="1">
      <alignment horizontal="center"/>
    </xf>
    <xf numFmtId="0" fontId="12" fillId="32" borderId="26" xfId="0" applyFont="1" applyFill="1" applyBorder="1" applyAlignment="1">
      <alignment/>
    </xf>
    <xf numFmtId="0" fontId="13" fillId="32" borderId="10" xfId="0" applyFont="1" applyFill="1" applyBorder="1" applyAlignment="1">
      <alignment horizontal="center"/>
    </xf>
    <xf numFmtId="0" fontId="13" fillId="32" borderId="19" xfId="0" applyFont="1" applyFill="1" applyBorder="1" applyAlignment="1">
      <alignment horizontal="center"/>
    </xf>
    <xf numFmtId="0" fontId="13" fillId="32" borderId="24" xfId="0" applyFont="1" applyFill="1" applyBorder="1" applyAlignment="1">
      <alignment horizontal="center"/>
    </xf>
    <xf numFmtId="0" fontId="13" fillId="32" borderId="25" xfId="0" applyFont="1" applyFill="1" applyBorder="1" applyAlignment="1">
      <alignment horizontal="center"/>
    </xf>
    <xf numFmtId="0" fontId="13" fillId="32" borderId="26" xfId="0" applyFont="1" applyFill="1" applyBorder="1" applyAlignment="1">
      <alignment/>
    </xf>
    <xf numFmtId="0" fontId="4" fillId="32" borderId="19" xfId="0" applyFont="1" applyFill="1" applyBorder="1" applyAlignment="1">
      <alignment horizontal="center"/>
    </xf>
    <xf numFmtId="0" fontId="4" fillId="32" borderId="0" xfId="0" applyFont="1" applyFill="1" applyBorder="1" applyAlignment="1">
      <alignment/>
    </xf>
    <xf numFmtId="0" fontId="13" fillId="32" borderId="10" xfId="0" applyFont="1" applyFill="1" applyBorder="1" applyAlignment="1">
      <alignment vertical="top" wrapText="1"/>
    </xf>
    <xf numFmtId="0" fontId="4" fillId="32" borderId="26" xfId="0" applyFont="1" applyFill="1" applyBorder="1" applyAlignment="1">
      <alignment horizontal="center"/>
    </xf>
    <xf numFmtId="0" fontId="12" fillId="32" borderId="26" xfId="0" applyFont="1" applyFill="1" applyBorder="1" applyAlignment="1">
      <alignment vertical="top" wrapText="1"/>
    </xf>
    <xf numFmtId="0" fontId="13" fillId="32" borderId="22" xfId="0" applyFont="1" applyFill="1" applyBorder="1" applyAlignment="1">
      <alignment horizontal="center"/>
    </xf>
    <xf numFmtId="0" fontId="12" fillId="32" borderId="22" xfId="0" applyFont="1" applyFill="1" applyBorder="1" applyAlignment="1">
      <alignment wrapText="1"/>
    </xf>
    <xf numFmtId="0" fontId="12" fillId="32" borderId="24" xfId="0" applyFont="1" applyFill="1" applyBorder="1" applyAlignment="1">
      <alignment horizontal="center"/>
    </xf>
    <xf numFmtId="0" fontId="12" fillId="32" borderId="10" xfId="0" applyFont="1" applyFill="1" applyBorder="1" applyAlignment="1">
      <alignment horizontal="center"/>
    </xf>
    <xf numFmtId="0" fontId="13" fillId="32" borderId="0" xfId="0" applyFont="1" applyFill="1" applyBorder="1" applyAlignment="1">
      <alignment horizontal="center"/>
    </xf>
    <xf numFmtId="0" fontId="12" fillId="32" borderId="10" xfId="0" applyFont="1" applyFill="1" applyBorder="1" applyAlignment="1">
      <alignment/>
    </xf>
    <xf numFmtId="0" fontId="13" fillId="32" borderId="27" xfId="0" applyFont="1" applyFill="1" applyBorder="1" applyAlignment="1">
      <alignment/>
    </xf>
    <xf numFmtId="0" fontId="13" fillId="32" borderId="28" xfId="0" applyFont="1" applyFill="1" applyBorder="1" applyAlignment="1">
      <alignment horizontal="center"/>
    </xf>
    <xf numFmtId="0" fontId="12" fillId="32" borderId="28" xfId="0" applyFont="1" applyFill="1" applyBorder="1" applyAlignment="1">
      <alignment/>
    </xf>
    <xf numFmtId="0" fontId="13" fillId="32" borderId="28" xfId="0" applyFont="1" applyFill="1" applyBorder="1" applyAlignment="1">
      <alignment/>
    </xf>
    <xf numFmtId="0" fontId="13" fillId="32" borderId="29" xfId="0" applyFont="1" applyFill="1" applyBorder="1" applyAlignment="1">
      <alignment horizontal="center"/>
    </xf>
    <xf numFmtId="0" fontId="13" fillId="32" borderId="29" xfId="0" applyFont="1" applyFill="1" applyBorder="1" applyAlignment="1">
      <alignment/>
    </xf>
    <xf numFmtId="0" fontId="12" fillId="32" borderId="30" xfId="0" applyFont="1" applyFill="1" applyBorder="1" applyAlignment="1">
      <alignment/>
    </xf>
    <xf numFmtId="2" fontId="11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0" fontId="5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5" fillId="32" borderId="0" xfId="0" applyFont="1" applyFill="1" applyAlignment="1">
      <alignment/>
    </xf>
    <xf numFmtId="2" fontId="7" fillId="32" borderId="0" xfId="0" applyNumberFormat="1" applyFont="1" applyFill="1" applyAlignment="1">
      <alignment/>
    </xf>
    <xf numFmtId="0" fontId="2" fillId="32" borderId="0" xfId="0" applyFont="1" applyFill="1" applyAlignment="1">
      <alignment/>
    </xf>
    <xf numFmtId="182" fontId="8" fillId="32" borderId="0" xfId="0" applyNumberFormat="1" applyFont="1" applyFill="1" applyAlignment="1">
      <alignment/>
    </xf>
    <xf numFmtId="2" fontId="10" fillId="32" borderId="0" xfId="0" applyNumberFormat="1" applyFont="1" applyFill="1" applyAlignment="1">
      <alignment/>
    </xf>
    <xf numFmtId="0" fontId="7" fillId="32" borderId="0" xfId="0" applyFont="1" applyFill="1" applyAlignment="1">
      <alignment/>
    </xf>
    <xf numFmtId="2" fontId="13" fillId="32" borderId="0" xfId="0" applyNumberFormat="1" applyFont="1" applyFill="1" applyBorder="1" applyAlignment="1">
      <alignment/>
    </xf>
    <xf numFmtId="0" fontId="8" fillId="32" borderId="0" xfId="0" applyFont="1" applyFill="1" applyAlignment="1">
      <alignment/>
    </xf>
    <xf numFmtId="2" fontId="12" fillId="32" borderId="0" xfId="0" applyNumberFormat="1" applyFont="1" applyFill="1" applyAlignment="1">
      <alignment/>
    </xf>
    <xf numFmtId="2" fontId="6" fillId="32" borderId="0" xfId="0" applyNumberFormat="1" applyFont="1" applyFill="1" applyAlignment="1">
      <alignment/>
    </xf>
    <xf numFmtId="2" fontId="11" fillId="32" borderId="0" xfId="0" applyNumberFormat="1" applyFont="1" applyFill="1" applyBorder="1" applyAlignment="1">
      <alignment/>
    </xf>
    <xf numFmtId="0" fontId="10" fillId="32" borderId="31" xfId="0" applyFont="1" applyFill="1" applyBorder="1" applyAlignment="1">
      <alignment horizontal="center"/>
    </xf>
    <xf numFmtId="0" fontId="10" fillId="32" borderId="32" xfId="0" applyFont="1" applyFill="1" applyBorder="1" applyAlignment="1">
      <alignment/>
    </xf>
    <xf numFmtId="2" fontId="13" fillId="32" borderId="0" xfId="0" applyNumberFormat="1" applyFont="1" applyFill="1" applyAlignment="1">
      <alignment/>
    </xf>
    <xf numFmtId="0" fontId="69" fillId="32" borderId="12" xfId="0" applyFont="1" applyFill="1" applyBorder="1" applyAlignment="1">
      <alignment horizontal="center"/>
    </xf>
    <xf numFmtId="0" fontId="70" fillId="32" borderId="0" xfId="0" applyFont="1" applyFill="1" applyBorder="1" applyAlignment="1">
      <alignment horizontal="center"/>
    </xf>
    <xf numFmtId="0" fontId="71" fillId="32" borderId="0" xfId="0" applyFont="1" applyFill="1" applyAlignment="1">
      <alignment/>
    </xf>
    <xf numFmtId="0" fontId="72" fillId="32" borderId="0" xfId="0" applyFont="1" applyFill="1" applyAlignment="1">
      <alignment/>
    </xf>
    <xf numFmtId="2" fontId="72" fillId="32" borderId="0" xfId="0" applyNumberFormat="1" applyFont="1" applyFill="1" applyAlignment="1">
      <alignment/>
    </xf>
    <xf numFmtId="0" fontId="73" fillId="32" borderId="0" xfId="0" applyFont="1" applyFill="1" applyAlignment="1">
      <alignment/>
    </xf>
    <xf numFmtId="0" fontId="74" fillId="32" borderId="0" xfId="0" applyFont="1" applyFill="1" applyAlignment="1">
      <alignment/>
    </xf>
    <xf numFmtId="0" fontId="75" fillId="32" borderId="0" xfId="0" applyFont="1" applyFill="1" applyAlignment="1">
      <alignment/>
    </xf>
    <xf numFmtId="0" fontId="76" fillId="32" borderId="0" xfId="0" applyFont="1" applyFill="1" applyAlignment="1">
      <alignment/>
    </xf>
    <xf numFmtId="0" fontId="12" fillId="32" borderId="33" xfId="0" applyFont="1" applyFill="1" applyBorder="1" applyAlignment="1">
      <alignment horizontal="left"/>
    </xf>
    <xf numFmtId="0" fontId="8" fillId="32" borderId="34" xfId="0" applyFont="1" applyFill="1" applyBorder="1" applyAlignment="1">
      <alignment horizontal="center"/>
    </xf>
    <xf numFmtId="0" fontId="8" fillId="32" borderId="35" xfId="0" applyFont="1" applyFill="1" applyBorder="1" applyAlignment="1">
      <alignment horizontal="center"/>
    </xf>
    <xf numFmtId="0" fontId="12" fillId="32" borderId="35" xfId="0" applyFont="1" applyFill="1" applyBorder="1" applyAlignment="1">
      <alignment horizontal="center"/>
    </xf>
    <xf numFmtId="0" fontId="8" fillId="32" borderId="24" xfId="0" applyFont="1" applyFill="1" applyBorder="1" applyAlignment="1">
      <alignment/>
    </xf>
    <xf numFmtId="0" fontId="10" fillId="32" borderId="36" xfId="0" applyFont="1" applyFill="1" applyBorder="1" applyAlignment="1">
      <alignment horizontal="center"/>
    </xf>
    <xf numFmtId="0" fontId="77" fillId="32" borderId="0" xfId="0" applyFont="1" applyFill="1" applyBorder="1" applyAlignment="1">
      <alignment/>
    </xf>
    <xf numFmtId="2" fontId="1" fillId="32" borderId="0" xfId="0" applyNumberFormat="1" applyFont="1" applyFill="1" applyAlignment="1">
      <alignment/>
    </xf>
    <xf numFmtId="0" fontId="3" fillId="32" borderId="12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right"/>
    </xf>
    <xf numFmtId="0" fontId="78" fillId="32" borderId="24" xfId="0" applyFont="1" applyFill="1" applyBorder="1" applyAlignment="1">
      <alignment/>
    </xf>
    <xf numFmtId="0" fontId="73" fillId="32" borderId="10" xfId="0" applyFont="1" applyFill="1" applyBorder="1" applyAlignment="1">
      <alignment/>
    </xf>
    <xf numFmtId="2" fontId="73" fillId="32" borderId="10" xfId="0" applyNumberFormat="1" applyFont="1" applyFill="1" applyBorder="1" applyAlignment="1">
      <alignment/>
    </xf>
    <xf numFmtId="2" fontId="74" fillId="32" borderId="10" xfId="0" applyNumberFormat="1" applyFont="1" applyFill="1" applyBorder="1" applyAlignment="1">
      <alignment/>
    </xf>
    <xf numFmtId="2" fontId="74" fillId="32" borderId="10" xfId="0" applyNumberFormat="1" applyFont="1" applyFill="1" applyBorder="1" applyAlignment="1">
      <alignment/>
    </xf>
    <xf numFmtId="2" fontId="74" fillId="32" borderId="10" xfId="0" applyNumberFormat="1" applyFont="1" applyFill="1" applyBorder="1" applyAlignment="1">
      <alignment horizontal="center"/>
    </xf>
    <xf numFmtId="0" fontId="79" fillId="32" borderId="24" xfId="0" applyFont="1" applyFill="1" applyBorder="1" applyAlignment="1">
      <alignment/>
    </xf>
    <xf numFmtId="0" fontId="80" fillId="32" borderId="10" xfId="0" applyFont="1" applyFill="1" applyBorder="1" applyAlignment="1">
      <alignment/>
    </xf>
    <xf numFmtId="2" fontId="80" fillId="32" borderId="10" xfId="0" applyNumberFormat="1" applyFont="1" applyFill="1" applyBorder="1" applyAlignment="1">
      <alignment/>
    </xf>
    <xf numFmtId="2" fontId="13" fillId="32" borderId="10" xfId="0" applyNumberFormat="1" applyFont="1" applyFill="1" applyBorder="1" applyAlignment="1">
      <alignment/>
    </xf>
    <xf numFmtId="2" fontId="81" fillId="32" borderId="10" xfId="0" applyNumberFormat="1" applyFont="1" applyFill="1" applyBorder="1" applyAlignment="1">
      <alignment/>
    </xf>
    <xf numFmtId="2" fontId="13" fillId="32" borderId="10" xfId="0" applyNumberFormat="1" applyFont="1" applyFill="1" applyBorder="1" applyAlignment="1">
      <alignment/>
    </xf>
    <xf numFmtId="2" fontId="12" fillId="32" borderId="10" xfId="0" applyNumberFormat="1" applyFont="1" applyFill="1" applyBorder="1" applyAlignment="1">
      <alignment/>
    </xf>
    <xf numFmtId="2" fontId="81" fillId="32" borderId="10" xfId="0" applyNumberFormat="1" applyFont="1" applyFill="1" applyBorder="1" applyAlignment="1">
      <alignment/>
    </xf>
    <xf numFmtId="2" fontId="12" fillId="32" borderId="10" xfId="0" applyNumberFormat="1" applyFont="1" applyFill="1" applyBorder="1" applyAlignment="1">
      <alignment horizontal="center"/>
    </xf>
    <xf numFmtId="2" fontId="81" fillId="32" borderId="10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2" fontId="13" fillId="32" borderId="10" xfId="0" applyNumberFormat="1" applyFont="1" applyFill="1" applyBorder="1" applyAlignment="1">
      <alignment horizontal="right"/>
    </xf>
    <xf numFmtId="0" fontId="13" fillId="33" borderId="20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18" xfId="0" applyFont="1" applyFill="1" applyBorder="1" applyAlignment="1">
      <alignment/>
    </xf>
    <xf numFmtId="2" fontId="13" fillId="33" borderId="0" xfId="0" applyNumberFormat="1" applyFont="1" applyFill="1" applyBorder="1" applyAlignment="1">
      <alignment/>
    </xf>
    <xf numFmtId="0" fontId="13" fillId="33" borderId="14" xfId="0" applyFont="1" applyFill="1" applyBorder="1" applyAlignment="1">
      <alignment/>
    </xf>
    <xf numFmtId="2" fontId="80" fillId="32" borderId="10" xfId="0" applyNumberFormat="1" applyFont="1" applyFill="1" applyBorder="1" applyAlignment="1">
      <alignment/>
    </xf>
    <xf numFmtId="2" fontId="74" fillId="32" borderId="10" xfId="0" applyNumberFormat="1" applyFont="1" applyFill="1" applyBorder="1" applyAlignment="1">
      <alignment horizontal="right"/>
    </xf>
    <xf numFmtId="2" fontId="13" fillId="32" borderId="10" xfId="0" applyNumberFormat="1" applyFont="1" applyFill="1" applyBorder="1" applyAlignment="1">
      <alignment horizontal="center"/>
    </xf>
    <xf numFmtId="2" fontId="73" fillId="32" borderId="10" xfId="0" applyNumberFormat="1" applyFont="1" applyFill="1" applyBorder="1" applyAlignment="1">
      <alignment horizontal="center"/>
    </xf>
    <xf numFmtId="2" fontId="73" fillId="32" borderId="10" xfId="0" applyNumberFormat="1" applyFont="1" applyFill="1" applyBorder="1" applyAlignment="1">
      <alignment/>
    </xf>
    <xf numFmtId="2" fontId="73" fillId="32" borderId="10" xfId="0" applyNumberFormat="1" applyFont="1" applyFill="1" applyBorder="1" applyAlignment="1">
      <alignment horizontal="right"/>
    </xf>
    <xf numFmtId="2" fontId="73" fillId="32" borderId="10" xfId="0" applyNumberFormat="1" applyFont="1" applyFill="1" applyBorder="1" applyAlignment="1">
      <alignment horizontal="right"/>
    </xf>
    <xf numFmtId="2" fontId="13" fillId="32" borderId="10" xfId="0" applyNumberFormat="1" applyFont="1" applyFill="1" applyBorder="1" applyAlignment="1">
      <alignment horizontal="center"/>
    </xf>
    <xf numFmtId="2" fontId="73" fillId="32" borderId="10" xfId="0" applyNumberFormat="1" applyFont="1" applyFill="1" applyBorder="1" applyAlignment="1">
      <alignment horizontal="center"/>
    </xf>
    <xf numFmtId="2" fontId="73" fillId="32" borderId="10" xfId="0" applyNumberFormat="1" applyFont="1" applyFill="1" applyBorder="1" applyAlignment="1">
      <alignment/>
    </xf>
    <xf numFmtId="0" fontId="3" fillId="32" borderId="12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2" fontId="73" fillId="32" borderId="10" xfId="0" applyNumberFormat="1" applyFont="1" applyFill="1" applyBorder="1" applyAlignment="1">
      <alignment horizontal="center"/>
    </xf>
    <xf numFmtId="2" fontId="73" fillId="32" borderId="10" xfId="0" applyNumberFormat="1" applyFont="1" applyFill="1" applyBorder="1" applyAlignment="1">
      <alignment horizontal="right"/>
    </xf>
    <xf numFmtId="2" fontId="80" fillId="32" borderId="10" xfId="0" applyNumberFormat="1" applyFont="1" applyFill="1" applyBorder="1" applyAlignment="1">
      <alignment horizontal="center"/>
    </xf>
    <xf numFmtId="2" fontId="13" fillId="32" borderId="10" xfId="0" applyNumberFormat="1" applyFont="1" applyFill="1" applyBorder="1" applyAlignment="1">
      <alignment horizontal="center"/>
    </xf>
    <xf numFmtId="0" fontId="10" fillId="32" borderId="20" xfId="0" applyFont="1" applyFill="1" applyBorder="1" applyAlignment="1">
      <alignment horizontal="center"/>
    </xf>
    <xf numFmtId="0" fontId="10" fillId="32" borderId="30" xfId="0" applyFont="1" applyFill="1" applyBorder="1" applyAlignment="1">
      <alignment horizontal="center"/>
    </xf>
    <xf numFmtId="0" fontId="7" fillId="32" borderId="37" xfId="0" applyFont="1" applyFill="1" applyBorder="1" applyAlignment="1">
      <alignment horizontal="center" vertical="center"/>
    </xf>
    <xf numFmtId="0" fontId="7" fillId="32" borderId="23" xfId="0" applyFont="1" applyFill="1" applyBorder="1" applyAlignment="1">
      <alignment horizontal="center" vertical="center"/>
    </xf>
    <xf numFmtId="0" fontId="10" fillId="32" borderId="38" xfId="0" applyFont="1" applyFill="1" applyBorder="1" applyAlignment="1">
      <alignment horizontal="center" vertical="center"/>
    </xf>
    <xf numFmtId="0" fontId="10" fillId="32" borderId="39" xfId="0" applyFont="1" applyFill="1" applyBorder="1" applyAlignment="1">
      <alignment horizontal="center" vertical="center"/>
    </xf>
    <xf numFmtId="2" fontId="73" fillId="32" borderId="10" xfId="0" applyNumberFormat="1" applyFont="1" applyFill="1" applyBorder="1" applyAlignment="1">
      <alignment/>
    </xf>
    <xf numFmtId="0" fontId="9" fillId="32" borderId="0" xfId="0" applyFont="1" applyFill="1" applyBorder="1" applyAlignment="1">
      <alignment horizontal="center"/>
    </xf>
    <xf numFmtId="0" fontId="10" fillId="32" borderId="40" xfId="0" applyFont="1" applyFill="1" applyBorder="1" applyAlignment="1">
      <alignment horizontal="center"/>
    </xf>
    <xf numFmtId="0" fontId="10" fillId="32" borderId="41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right"/>
    </xf>
    <xf numFmtId="0" fontId="3" fillId="32" borderId="12" xfId="0" applyFont="1" applyFill="1" applyBorder="1" applyAlignment="1">
      <alignment horizontal="center"/>
    </xf>
    <xf numFmtId="0" fontId="3" fillId="32" borderId="42" xfId="0" applyFont="1" applyFill="1" applyBorder="1" applyAlignment="1">
      <alignment horizontal="center"/>
    </xf>
    <xf numFmtId="0" fontId="82" fillId="32" borderId="0" xfId="0" applyFont="1" applyFill="1" applyBorder="1" applyAlignment="1">
      <alignment horizontal="center"/>
    </xf>
    <xf numFmtId="0" fontId="83" fillId="32" borderId="43" xfId="0" applyFont="1" applyFill="1" applyBorder="1" applyAlignment="1">
      <alignment horizontal="center"/>
    </xf>
    <xf numFmtId="0" fontId="83" fillId="32" borderId="44" xfId="0" applyFont="1" applyFill="1" applyBorder="1" applyAlignment="1">
      <alignment horizontal="center"/>
    </xf>
    <xf numFmtId="0" fontId="83" fillId="32" borderId="24" xfId="0" applyFont="1" applyFill="1" applyBorder="1" applyAlignment="1">
      <alignment horizontal="center"/>
    </xf>
    <xf numFmtId="0" fontId="83" fillId="32" borderId="30" xfId="0" applyFont="1" applyFill="1" applyBorder="1" applyAlignment="1">
      <alignment horizontal="center"/>
    </xf>
    <xf numFmtId="0" fontId="83" fillId="32" borderId="45" xfId="0" applyFont="1" applyFill="1" applyBorder="1" applyAlignment="1">
      <alignment horizontal="center"/>
    </xf>
    <xf numFmtId="0" fontId="10" fillId="32" borderId="43" xfId="0" applyFont="1" applyFill="1" applyBorder="1" applyAlignment="1">
      <alignment horizontal="center"/>
    </xf>
    <xf numFmtId="0" fontId="10" fillId="32" borderId="44" xfId="0" applyFont="1" applyFill="1" applyBorder="1" applyAlignment="1">
      <alignment horizontal="center"/>
    </xf>
    <xf numFmtId="0" fontId="10" fillId="32" borderId="24" xfId="0" applyFont="1" applyFill="1" applyBorder="1" applyAlignment="1">
      <alignment horizontal="center"/>
    </xf>
    <xf numFmtId="0" fontId="10" fillId="32" borderId="45" xfId="0" applyFont="1" applyFill="1" applyBorder="1" applyAlignment="1">
      <alignment horizontal="center"/>
    </xf>
    <xf numFmtId="0" fontId="83" fillId="32" borderId="46" xfId="0" applyFont="1" applyFill="1" applyBorder="1" applyAlignment="1">
      <alignment horizontal="center"/>
    </xf>
    <xf numFmtId="0" fontId="83" fillId="32" borderId="47" xfId="0" applyFont="1" applyFill="1" applyBorder="1" applyAlignment="1">
      <alignment horizontal="center"/>
    </xf>
    <xf numFmtId="0" fontId="83" fillId="32" borderId="21" xfId="0" applyFont="1" applyFill="1" applyBorder="1" applyAlignment="1">
      <alignment horizontal="center"/>
    </xf>
    <xf numFmtId="0" fontId="83" fillId="32" borderId="43" xfId="0" applyFont="1" applyFill="1" applyBorder="1" applyAlignment="1">
      <alignment horizontal="center" wrapText="1"/>
    </xf>
    <xf numFmtId="0" fontId="84" fillId="32" borderId="44" xfId="0" applyFont="1" applyFill="1" applyBorder="1" applyAlignment="1">
      <alignment/>
    </xf>
    <xf numFmtId="0" fontId="83" fillId="32" borderId="10" xfId="0" applyFont="1" applyFill="1" applyBorder="1" applyAlignment="1">
      <alignment horizontal="center" wrapText="1"/>
    </xf>
    <xf numFmtId="0" fontId="83" fillId="32" borderId="20" xfId="0" applyFont="1" applyFill="1" applyBorder="1" applyAlignment="1">
      <alignment horizontal="center"/>
    </xf>
    <xf numFmtId="0" fontId="83" fillId="32" borderId="22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7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8"/>
  <sheetViews>
    <sheetView tabSelected="1" view="pageBreakPreview" zoomScale="20" zoomScaleNormal="20" zoomScaleSheetLayoutView="20" workbookViewId="0" topLeftCell="C130">
      <pane xSplit="1" topLeftCell="P1" activePane="topRight" state="frozen"/>
      <selection pane="topLeft" activeCell="C13" sqref="C13"/>
      <selection pane="topRight" activeCell="X10" sqref="X10:Y12"/>
    </sheetView>
  </sheetViews>
  <sheetFormatPr defaultColWidth="9.140625" defaultRowHeight="12.75"/>
  <cols>
    <col min="1" max="1" width="44.8515625" style="57" hidden="1" customWidth="1"/>
    <col min="2" max="2" width="100.7109375" style="57" hidden="1" customWidth="1"/>
    <col min="3" max="3" width="165.00390625" style="57" customWidth="1"/>
    <col min="4" max="4" width="60.140625" style="10" customWidth="1"/>
    <col min="5" max="5" width="43.7109375" style="10" customWidth="1"/>
    <col min="6" max="6" width="53.57421875" style="10" customWidth="1"/>
    <col min="7" max="7" width="46.8515625" style="10" customWidth="1"/>
    <col min="8" max="8" width="51.7109375" style="10" customWidth="1"/>
    <col min="9" max="9" width="43.7109375" style="10" bestFit="1" customWidth="1"/>
    <col min="10" max="10" width="50.00390625" style="10" customWidth="1"/>
    <col min="11" max="11" width="46.57421875" style="10" customWidth="1"/>
    <col min="12" max="12" width="61.8515625" style="10" customWidth="1"/>
    <col min="13" max="13" width="55.57421875" style="10" customWidth="1"/>
    <col min="14" max="14" width="52.421875" style="10" customWidth="1"/>
    <col min="15" max="15" width="50.7109375" style="10" customWidth="1"/>
    <col min="16" max="16" width="54.8515625" style="10" customWidth="1"/>
    <col min="17" max="17" width="47.140625" style="10" customWidth="1"/>
    <col min="18" max="18" width="49.00390625" style="10" customWidth="1"/>
    <col min="19" max="19" width="46.28125" style="10" customWidth="1"/>
    <col min="20" max="20" width="49.7109375" style="83" customWidth="1"/>
    <col min="21" max="21" width="42.57421875" style="83" customWidth="1"/>
    <col min="22" max="22" width="54.00390625" style="10" customWidth="1"/>
    <col min="23" max="23" width="47.140625" style="10" customWidth="1"/>
    <col min="24" max="24" width="45.8515625" style="10" customWidth="1"/>
    <col min="25" max="25" width="47.7109375" style="10" customWidth="1"/>
    <col min="26" max="26" width="50.8515625" style="10" customWidth="1"/>
    <col min="27" max="27" width="44.28125" style="10" customWidth="1"/>
    <col min="28" max="28" width="56.421875" style="10" customWidth="1"/>
    <col min="29" max="29" width="20.28125" style="57" hidden="1" customWidth="1"/>
    <col min="30" max="30" width="58.00390625" style="57" bestFit="1" customWidth="1"/>
    <col min="31" max="31" width="50.8515625" style="57" bestFit="1" customWidth="1"/>
    <col min="32" max="16384" width="9.140625" style="57" customWidth="1"/>
  </cols>
  <sheetData>
    <row r="1" spans="1:28" s="13" customFormat="1" ht="6" customHeight="1">
      <c r="A1" s="12"/>
      <c r="B1" s="92"/>
      <c r="C1" s="92"/>
      <c r="D1" s="92"/>
      <c r="E1" s="92"/>
      <c r="F1" s="92"/>
      <c r="G1" s="92"/>
      <c r="H1" s="112"/>
      <c r="I1" s="112"/>
      <c r="J1" s="112"/>
      <c r="K1" s="112"/>
      <c r="L1" s="92"/>
      <c r="M1" s="92"/>
      <c r="N1" s="92"/>
      <c r="O1" s="92"/>
      <c r="P1" s="92"/>
      <c r="Q1" s="92"/>
      <c r="R1" s="112"/>
      <c r="S1" s="112"/>
      <c r="T1" s="75"/>
      <c r="U1" s="75"/>
      <c r="V1" s="130"/>
      <c r="W1" s="130"/>
      <c r="X1" s="92"/>
      <c r="Y1" s="148" t="s">
        <v>30</v>
      </c>
      <c r="Z1" s="148"/>
      <c r="AA1" s="148"/>
      <c r="AB1" s="149"/>
    </row>
    <row r="2" spans="1:27" s="14" customFormat="1" ht="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4"/>
      <c r="L2" s="113"/>
      <c r="M2" s="5"/>
      <c r="N2" s="5"/>
      <c r="O2" s="5"/>
      <c r="P2" s="5"/>
      <c r="Q2" s="5"/>
      <c r="R2" s="5"/>
      <c r="S2" s="5"/>
      <c r="T2" s="4"/>
      <c r="U2" s="4"/>
      <c r="V2" s="5"/>
      <c r="W2" s="5"/>
      <c r="X2" s="93"/>
      <c r="Y2" s="94"/>
      <c r="Z2" s="94"/>
      <c r="AA2" s="94"/>
    </row>
    <row r="3" spans="1:28" s="90" customFormat="1" ht="90" customHeight="1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</row>
    <row r="4" spans="1:28" s="14" customFormat="1" ht="90" customHeight="1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</row>
    <row r="5" spans="1:28" s="14" customFormat="1" ht="90" customHeight="1">
      <c r="A5" s="93"/>
      <c r="B5" s="93"/>
      <c r="C5" s="93"/>
      <c r="D5" s="93"/>
      <c r="E5" s="93"/>
      <c r="F5" s="93"/>
      <c r="G5" s="93"/>
      <c r="H5" s="111"/>
      <c r="I5" s="111"/>
      <c r="J5" s="111"/>
      <c r="K5" s="111"/>
      <c r="L5" s="93"/>
      <c r="M5" s="93"/>
      <c r="N5" s="93"/>
      <c r="O5" s="93"/>
      <c r="P5" s="93"/>
      <c r="Q5" s="93"/>
      <c r="R5" s="111"/>
      <c r="S5" s="111" t="s">
        <v>207</v>
      </c>
      <c r="T5" s="76"/>
      <c r="U5" s="76"/>
      <c r="V5" s="131"/>
      <c r="W5" s="131"/>
      <c r="X5" s="93"/>
      <c r="Y5" s="93"/>
      <c r="Z5" s="93"/>
      <c r="AA5" s="93"/>
      <c r="AB5" s="93"/>
    </row>
    <row r="6" spans="1:28" s="14" customFormat="1" ht="103.5" customHeight="1">
      <c r="A6" s="93"/>
      <c r="B6" s="93"/>
      <c r="C6" s="146" t="s">
        <v>231</v>
      </c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</row>
    <row r="7" spans="1:28" s="14" customFormat="1" ht="90" customHeight="1">
      <c r="A7" s="147" t="s">
        <v>252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</row>
    <row r="8" spans="1:28" s="14" customFormat="1" ht="79.5" customHeight="1">
      <c r="A8" s="147" t="s">
        <v>203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</row>
    <row r="9" spans="1:28" s="14" customFormat="1" ht="79.5" customHeight="1" thickBot="1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8" s="15" customFormat="1" ht="78" customHeight="1">
      <c r="A10" s="144" t="s">
        <v>0</v>
      </c>
      <c r="B10" s="138" t="s">
        <v>26</v>
      </c>
      <c r="C10" s="140" t="s">
        <v>164</v>
      </c>
      <c r="D10" s="163" t="s">
        <v>15</v>
      </c>
      <c r="E10" s="164"/>
      <c r="F10" s="160" t="s">
        <v>11</v>
      </c>
      <c r="G10" s="160"/>
      <c r="H10" s="156" t="s">
        <v>16</v>
      </c>
      <c r="I10" s="157"/>
      <c r="J10" s="156" t="s">
        <v>17</v>
      </c>
      <c r="K10" s="157"/>
      <c r="L10" s="151" t="s">
        <v>249</v>
      </c>
      <c r="M10" s="152"/>
      <c r="N10" s="151" t="s">
        <v>19</v>
      </c>
      <c r="O10" s="152"/>
      <c r="P10" s="151" t="s">
        <v>176</v>
      </c>
      <c r="Q10" s="152"/>
      <c r="R10" s="156" t="s">
        <v>21</v>
      </c>
      <c r="S10" s="157"/>
      <c r="T10" s="151" t="s">
        <v>22</v>
      </c>
      <c r="U10" s="152"/>
      <c r="V10" s="156" t="s">
        <v>23</v>
      </c>
      <c r="W10" s="157"/>
      <c r="X10" s="151" t="s">
        <v>24</v>
      </c>
      <c r="Y10" s="152"/>
      <c r="Z10" s="151" t="s">
        <v>225</v>
      </c>
      <c r="AA10" s="152"/>
      <c r="AB10" s="72" t="s">
        <v>14</v>
      </c>
    </row>
    <row r="11" spans="1:28" s="16" customFormat="1" ht="73.5" customHeight="1">
      <c r="A11" s="145"/>
      <c r="B11" s="139"/>
      <c r="C11" s="141"/>
      <c r="D11" s="165" t="s">
        <v>12</v>
      </c>
      <c r="E11" s="165" t="s">
        <v>13</v>
      </c>
      <c r="F11" s="161" t="s">
        <v>12</v>
      </c>
      <c r="G11" s="153" t="s">
        <v>13</v>
      </c>
      <c r="H11" s="158" t="s">
        <v>12</v>
      </c>
      <c r="I11" s="158" t="s">
        <v>13</v>
      </c>
      <c r="J11" s="158" t="s">
        <v>12</v>
      </c>
      <c r="K11" s="158" t="s">
        <v>13</v>
      </c>
      <c r="L11" s="153" t="s">
        <v>12</v>
      </c>
      <c r="M11" s="153" t="s">
        <v>13</v>
      </c>
      <c r="N11" s="153" t="s">
        <v>12</v>
      </c>
      <c r="O11" s="153" t="s">
        <v>13</v>
      </c>
      <c r="P11" s="153" t="s">
        <v>12</v>
      </c>
      <c r="Q11" s="153" t="s">
        <v>13</v>
      </c>
      <c r="R11" s="158" t="s">
        <v>12</v>
      </c>
      <c r="S11" s="158" t="s">
        <v>13</v>
      </c>
      <c r="T11" s="153" t="s">
        <v>12</v>
      </c>
      <c r="U11" s="153" t="s">
        <v>13</v>
      </c>
      <c r="V11" s="158" t="s">
        <v>12</v>
      </c>
      <c r="W11" s="158" t="s">
        <v>13</v>
      </c>
      <c r="X11" s="153" t="s">
        <v>12</v>
      </c>
      <c r="Y11" s="153" t="s">
        <v>13</v>
      </c>
      <c r="Z11" s="153" t="s">
        <v>12</v>
      </c>
      <c r="AA11" s="153" t="s">
        <v>13</v>
      </c>
      <c r="AB11" s="73"/>
    </row>
    <row r="12" spans="1:28" s="18" customFormat="1" ht="81" customHeight="1" thickBot="1">
      <c r="A12" s="17">
        <v>1</v>
      </c>
      <c r="B12" s="136">
        <v>2</v>
      </c>
      <c r="C12" s="137"/>
      <c r="D12" s="166">
        <v>3</v>
      </c>
      <c r="E12" s="167"/>
      <c r="F12" s="162">
        <v>4</v>
      </c>
      <c r="G12" s="155"/>
      <c r="H12" s="137">
        <v>5</v>
      </c>
      <c r="I12" s="159"/>
      <c r="J12" s="137">
        <v>6</v>
      </c>
      <c r="K12" s="159"/>
      <c r="L12" s="154">
        <v>7</v>
      </c>
      <c r="M12" s="155"/>
      <c r="N12" s="154">
        <v>8</v>
      </c>
      <c r="O12" s="155"/>
      <c r="P12" s="154">
        <v>9</v>
      </c>
      <c r="Q12" s="155"/>
      <c r="R12" s="137">
        <v>10</v>
      </c>
      <c r="S12" s="159"/>
      <c r="T12" s="154">
        <v>11</v>
      </c>
      <c r="U12" s="155"/>
      <c r="V12" s="137">
        <v>12</v>
      </c>
      <c r="W12" s="159"/>
      <c r="X12" s="154">
        <v>13</v>
      </c>
      <c r="Y12" s="155"/>
      <c r="Z12" s="154">
        <v>14</v>
      </c>
      <c r="AA12" s="155"/>
      <c r="AB12" s="89">
        <v>15</v>
      </c>
    </row>
    <row r="13" spans="1:28" s="16" customFormat="1" ht="75" customHeight="1" thickBot="1">
      <c r="A13" s="85"/>
      <c r="B13" s="86"/>
      <c r="C13" s="87" t="s">
        <v>1</v>
      </c>
      <c r="D13" s="95" t="s">
        <v>232</v>
      </c>
      <c r="E13" s="95"/>
      <c r="F13" s="95"/>
      <c r="G13" s="95"/>
      <c r="H13" s="88"/>
      <c r="I13" s="88"/>
      <c r="J13" s="88"/>
      <c r="K13" s="88"/>
      <c r="L13" s="101"/>
      <c r="M13" s="101"/>
      <c r="N13" s="95"/>
      <c r="O13" s="95"/>
      <c r="P13" s="95"/>
      <c r="Q13" s="95"/>
      <c r="R13" s="101"/>
      <c r="S13" s="101"/>
      <c r="T13" s="95"/>
      <c r="U13" s="95"/>
      <c r="V13" s="88"/>
      <c r="W13" s="88"/>
      <c r="X13" s="95"/>
      <c r="Y13" s="95"/>
      <c r="Z13" s="95"/>
      <c r="AA13" s="95"/>
      <c r="AB13" s="88"/>
    </row>
    <row r="14" spans="1:28" s="3" customFormat="1" ht="75" customHeight="1" thickBot="1">
      <c r="A14" s="19"/>
      <c r="B14" s="20"/>
      <c r="C14" s="84" t="s">
        <v>27</v>
      </c>
      <c r="D14" s="96"/>
      <c r="E14" s="96"/>
      <c r="F14" s="96"/>
      <c r="G14" s="96"/>
      <c r="H14" s="2">
        <v>0</v>
      </c>
      <c r="I14" s="2">
        <v>0</v>
      </c>
      <c r="J14" s="2"/>
      <c r="K14" s="2"/>
      <c r="L14" s="102"/>
      <c r="M14" s="102"/>
      <c r="N14" s="96"/>
      <c r="O14" s="96"/>
      <c r="P14" s="96"/>
      <c r="Q14" s="96"/>
      <c r="R14" s="102"/>
      <c r="S14" s="102"/>
      <c r="T14" s="96"/>
      <c r="U14" s="96"/>
      <c r="V14" s="2"/>
      <c r="W14" s="2"/>
      <c r="X14" s="96"/>
      <c r="Y14" s="96"/>
      <c r="Z14" s="96"/>
      <c r="AA14" s="96"/>
      <c r="AB14" s="2">
        <f>SUM(D14:AA14)</f>
        <v>0</v>
      </c>
    </row>
    <row r="15" spans="1:28" s="3" customFormat="1" ht="75" customHeight="1">
      <c r="A15" s="21">
        <v>1</v>
      </c>
      <c r="B15" s="2"/>
      <c r="C15" s="2" t="s">
        <v>31</v>
      </c>
      <c r="D15" s="97"/>
      <c r="E15" s="97"/>
      <c r="F15" s="97"/>
      <c r="G15" s="97"/>
      <c r="H15" s="127"/>
      <c r="I15" s="114"/>
      <c r="J15" s="122"/>
      <c r="K15" s="104"/>
      <c r="L15" s="103"/>
      <c r="M15" s="103"/>
      <c r="N15" s="128"/>
      <c r="O15" s="97"/>
      <c r="P15" s="97"/>
      <c r="Q15" s="97"/>
      <c r="R15" s="103"/>
      <c r="S15" s="103"/>
      <c r="T15" s="97"/>
      <c r="U15" s="97"/>
      <c r="V15" s="104"/>
      <c r="W15" s="104"/>
      <c r="X15" s="97"/>
      <c r="Y15" s="97"/>
      <c r="Z15" s="97"/>
      <c r="AA15" s="97"/>
      <c r="AB15" s="1">
        <f>SUM(D15:AA15)</f>
        <v>0</v>
      </c>
    </row>
    <row r="16" spans="1:28" s="3" customFormat="1" ht="75" customHeight="1">
      <c r="A16" s="21">
        <v>2</v>
      </c>
      <c r="B16" s="2"/>
      <c r="C16" s="2" t="s">
        <v>32</v>
      </c>
      <c r="D16" s="97"/>
      <c r="E16" s="97"/>
      <c r="F16" s="97"/>
      <c r="G16" s="97">
        <v>0</v>
      </c>
      <c r="H16" s="127"/>
      <c r="I16" s="114"/>
      <c r="J16" s="122"/>
      <c r="K16" s="104"/>
      <c r="L16" s="103"/>
      <c r="M16" s="103"/>
      <c r="N16" s="128"/>
      <c r="O16" s="97"/>
      <c r="P16" s="97"/>
      <c r="Q16" s="97"/>
      <c r="R16" s="103"/>
      <c r="S16" s="103"/>
      <c r="T16" s="97"/>
      <c r="U16" s="97"/>
      <c r="V16" s="104"/>
      <c r="W16" s="104"/>
      <c r="X16" s="97"/>
      <c r="Y16" s="97"/>
      <c r="Z16" s="97"/>
      <c r="AA16" s="97"/>
      <c r="AB16" s="1">
        <f>SUM(D16:AA16)</f>
        <v>0</v>
      </c>
    </row>
    <row r="17" spans="1:28" s="3" customFormat="1" ht="75" customHeight="1">
      <c r="A17" s="22">
        <v>3</v>
      </c>
      <c r="B17" s="23"/>
      <c r="C17" s="2" t="s">
        <v>168</v>
      </c>
      <c r="D17" s="97"/>
      <c r="E17" s="97"/>
      <c r="F17" s="97">
        <v>0</v>
      </c>
      <c r="G17" s="97">
        <v>0</v>
      </c>
      <c r="H17" s="127"/>
      <c r="I17" s="114"/>
      <c r="J17" s="122"/>
      <c r="K17" s="104"/>
      <c r="L17" s="103"/>
      <c r="M17" s="103"/>
      <c r="N17" s="128"/>
      <c r="O17" s="97"/>
      <c r="P17" s="97"/>
      <c r="Q17" s="97"/>
      <c r="R17" s="103"/>
      <c r="S17" s="103"/>
      <c r="T17" s="97"/>
      <c r="U17" s="97"/>
      <c r="V17" s="104">
        <v>0</v>
      </c>
      <c r="W17" s="104"/>
      <c r="X17" s="97"/>
      <c r="Y17" s="97"/>
      <c r="Z17" s="97"/>
      <c r="AA17" s="97"/>
      <c r="AB17" s="1">
        <f aca="true" t="shared" si="0" ref="AB17:AB64">SUM(D17:AA17)</f>
        <v>0</v>
      </c>
    </row>
    <row r="18" spans="1:28" s="3" customFormat="1" ht="75" customHeight="1">
      <c r="A18" s="22">
        <v>4</v>
      </c>
      <c r="B18" s="23"/>
      <c r="C18" s="2" t="s">
        <v>33</v>
      </c>
      <c r="D18" s="97"/>
      <c r="E18" s="97"/>
      <c r="F18" s="97"/>
      <c r="G18" s="97"/>
      <c r="H18" s="127"/>
      <c r="I18" s="114"/>
      <c r="J18" s="122"/>
      <c r="K18" s="104"/>
      <c r="L18" s="104">
        <v>16.63</v>
      </c>
      <c r="M18" s="104">
        <v>1.99</v>
      </c>
      <c r="N18" s="128"/>
      <c r="O18" s="97"/>
      <c r="P18" s="97"/>
      <c r="Q18" s="97"/>
      <c r="R18" s="103"/>
      <c r="S18" s="103"/>
      <c r="T18" s="97"/>
      <c r="U18" s="97"/>
      <c r="V18" s="104"/>
      <c r="W18" s="104"/>
      <c r="X18" s="97"/>
      <c r="Y18" s="97"/>
      <c r="Z18" s="97"/>
      <c r="AA18" s="97"/>
      <c r="AB18" s="1">
        <f t="shared" si="0"/>
        <v>18.619999999999997</v>
      </c>
    </row>
    <row r="19" spans="1:28" s="3" customFormat="1" ht="75" customHeight="1">
      <c r="A19" s="2"/>
      <c r="B19" s="23"/>
      <c r="C19" s="24" t="s">
        <v>180</v>
      </c>
      <c r="D19" s="98">
        <f>SUM(D15:D18)</f>
        <v>0</v>
      </c>
      <c r="E19" s="98">
        <f aca="true" t="shared" si="1" ref="E19:K19">SUM(E15:E18)</f>
        <v>0</v>
      </c>
      <c r="F19" s="98">
        <f t="shared" si="1"/>
        <v>0</v>
      </c>
      <c r="G19" s="98">
        <f t="shared" si="1"/>
        <v>0</v>
      </c>
      <c r="H19" s="98">
        <f>SUM(H14:H18)</f>
        <v>0</v>
      </c>
      <c r="I19" s="1">
        <f t="shared" si="1"/>
        <v>0</v>
      </c>
      <c r="J19" s="1">
        <f t="shared" si="1"/>
        <v>0</v>
      </c>
      <c r="K19" s="1">
        <f t="shared" si="1"/>
        <v>0</v>
      </c>
      <c r="L19" s="98">
        <f>SUM(L15:L18)</f>
        <v>16.63</v>
      </c>
      <c r="M19" s="98">
        <f aca="true" t="shared" si="2" ref="M19:R19">SUM(M15:M18)</f>
        <v>1.99</v>
      </c>
      <c r="N19" s="98">
        <f t="shared" si="2"/>
        <v>0</v>
      </c>
      <c r="O19" s="98">
        <f t="shared" si="2"/>
        <v>0</v>
      </c>
      <c r="P19" s="98">
        <f t="shared" si="2"/>
        <v>0</v>
      </c>
      <c r="Q19" s="98">
        <f t="shared" si="2"/>
        <v>0</v>
      </c>
      <c r="R19" s="1">
        <f t="shared" si="2"/>
        <v>0</v>
      </c>
      <c r="S19" s="1">
        <f aca="true" t="shared" si="3" ref="S19:Z19">SUM(S15:S18)</f>
        <v>0</v>
      </c>
      <c r="T19" s="98">
        <f t="shared" si="3"/>
        <v>0</v>
      </c>
      <c r="U19" s="98">
        <f t="shared" si="3"/>
        <v>0</v>
      </c>
      <c r="V19" s="1">
        <f t="shared" si="3"/>
        <v>0</v>
      </c>
      <c r="W19" s="1">
        <f t="shared" si="3"/>
        <v>0</v>
      </c>
      <c r="X19" s="98">
        <f t="shared" si="3"/>
        <v>0</v>
      </c>
      <c r="Y19" s="98">
        <f t="shared" si="3"/>
        <v>0</v>
      </c>
      <c r="Z19" s="98">
        <f t="shared" si="3"/>
        <v>0</v>
      </c>
      <c r="AA19" s="98"/>
      <c r="AB19" s="1">
        <f>SUM(D19:AA19)</f>
        <v>18.619999999999997</v>
      </c>
    </row>
    <row r="20" spans="1:31" s="3" customFormat="1" ht="75" customHeight="1" thickBot="1">
      <c r="A20" s="25"/>
      <c r="B20" s="26"/>
      <c r="C20" s="27" t="s">
        <v>28</v>
      </c>
      <c r="D20" s="97"/>
      <c r="E20" s="97"/>
      <c r="F20" s="97"/>
      <c r="G20" s="97"/>
      <c r="H20" s="104">
        <v>50.8</v>
      </c>
      <c r="I20" s="104">
        <v>0</v>
      </c>
      <c r="J20" s="104"/>
      <c r="K20" s="104"/>
      <c r="L20" s="103"/>
      <c r="M20" s="103"/>
      <c r="N20" s="97"/>
      <c r="O20" s="97"/>
      <c r="P20" s="97"/>
      <c r="Q20" s="97"/>
      <c r="R20" s="103"/>
      <c r="S20" s="103"/>
      <c r="T20" s="97"/>
      <c r="U20" s="97">
        <v>0</v>
      </c>
      <c r="V20" s="104"/>
      <c r="W20" s="104"/>
      <c r="X20" s="97"/>
      <c r="Y20" s="97"/>
      <c r="Z20" s="97"/>
      <c r="AA20" s="97"/>
      <c r="AB20" s="1">
        <f t="shared" si="0"/>
        <v>50.8</v>
      </c>
      <c r="AE20" s="28"/>
    </row>
    <row r="21" spans="1:28" s="3" customFormat="1" ht="67.5" customHeight="1">
      <c r="A21" s="29">
        <v>5</v>
      </c>
      <c r="B21" s="30"/>
      <c r="C21" s="30" t="s">
        <v>29</v>
      </c>
      <c r="D21" s="97"/>
      <c r="E21" s="97"/>
      <c r="F21" s="97">
        <v>0</v>
      </c>
      <c r="G21" s="97"/>
      <c r="H21" s="114"/>
      <c r="I21" s="127"/>
      <c r="J21" s="104"/>
      <c r="K21" s="104"/>
      <c r="L21" s="97">
        <v>1.22</v>
      </c>
      <c r="M21" s="97">
        <v>1.87</v>
      </c>
      <c r="N21" s="97"/>
      <c r="O21" s="97"/>
      <c r="P21" s="97"/>
      <c r="Q21" s="97"/>
      <c r="R21" s="127">
        <v>40.08</v>
      </c>
      <c r="S21" s="127"/>
      <c r="T21" s="97"/>
      <c r="U21" s="97"/>
      <c r="V21" s="104"/>
      <c r="W21" s="104"/>
      <c r="X21" s="97"/>
      <c r="Y21" s="97"/>
      <c r="Z21" s="97"/>
      <c r="AA21" s="97"/>
      <c r="AB21" s="1">
        <f t="shared" si="0"/>
        <v>43.17</v>
      </c>
    </row>
    <row r="22" spans="1:28" s="3" customFormat="1" ht="75" customHeight="1">
      <c r="A22" s="21">
        <v>6</v>
      </c>
      <c r="B22" s="2"/>
      <c r="C22" s="2" t="s">
        <v>199</v>
      </c>
      <c r="D22" s="97"/>
      <c r="E22" s="97"/>
      <c r="F22" s="98"/>
      <c r="G22" s="97"/>
      <c r="H22" s="114"/>
      <c r="I22" s="127"/>
      <c r="J22" s="104"/>
      <c r="K22" s="104"/>
      <c r="L22" s="105" t="s">
        <v>211</v>
      </c>
      <c r="M22" s="103"/>
      <c r="N22" s="97"/>
      <c r="O22" s="97"/>
      <c r="P22" s="97"/>
      <c r="Q22" s="97"/>
      <c r="R22" s="127"/>
      <c r="S22" s="127">
        <v>0</v>
      </c>
      <c r="T22" s="98"/>
      <c r="U22" s="97">
        <v>0.02</v>
      </c>
      <c r="V22" s="1"/>
      <c r="W22" s="1"/>
      <c r="X22" s="97"/>
      <c r="Y22" s="97"/>
      <c r="Z22" s="97"/>
      <c r="AA22" s="97"/>
      <c r="AB22" s="1">
        <f t="shared" si="0"/>
        <v>0.02</v>
      </c>
    </row>
    <row r="23" spans="1:28" s="3" customFormat="1" ht="75" customHeight="1">
      <c r="A23" s="31"/>
      <c r="B23" s="23"/>
      <c r="C23" s="32" t="s">
        <v>181</v>
      </c>
      <c r="D23" s="98">
        <f aca="true" t="shared" si="4" ref="D23:K23">D21+D22</f>
        <v>0</v>
      </c>
      <c r="E23" s="98">
        <f t="shared" si="4"/>
        <v>0</v>
      </c>
      <c r="F23" s="98">
        <f>F21+F22</f>
        <v>0</v>
      </c>
      <c r="G23" s="98">
        <f t="shared" si="4"/>
        <v>0</v>
      </c>
      <c r="H23" s="98">
        <f>H20+H21+H22</f>
        <v>50.8</v>
      </c>
      <c r="I23" s="98">
        <f>I20+I21+I22</f>
        <v>0</v>
      </c>
      <c r="J23" s="1">
        <f>J21+J22</f>
        <v>0</v>
      </c>
      <c r="K23" s="1">
        <f t="shared" si="4"/>
        <v>0</v>
      </c>
      <c r="L23" s="98">
        <f>SUM(L21:L22)</f>
        <v>1.22</v>
      </c>
      <c r="M23" s="98">
        <f>M21+M22</f>
        <v>1.87</v>
      </c>
      <c r="N23" s="98"/>
      <c r="O23" s="98"/>
      <c r="P23" s="98">
        <f aca="true" t="shared" si="5" ref="P23:Z23">P21+P22</f>
        <v>0</v>
      </c>
      <c r="Q23" s="98">
        <f t="shared" si="5"/>
        <v>0</v>
      </c>
      <c r="R23" s="1">
        <f t="shared" si="5"/>
        <v>40.08</v>
      </c>
      <c r="S23" s="1">
        <f t="shared" si="5"/>
        <v>0</v>
      </c>
      <c r="T23" s="98">
        <f>T21+T22+T20</f>
        <v>0</v>
      </c>
      <c r="U23" s="98">
        <f>U21+U22+U20</f>
        <v>0.02</v>
      </c>
      <c r="V23" s="1">
        <f t="shared" si="5"/>
        <v>0</v>
      </c>
      <c r="W23" s="1">
        <f t="shared" si="5"/>
        <v>0</v>
      </c>
      <c r="X23" s="98">
        <f t="shared" si="5"/>
        <v>0</v>
      </c>
      <c r="Y23" s="98">
        <f t="shared" si="5"/>
        <v>0</v>
      </c>
      <c r="Z23" s="98">
        <f t="shared" si="5"/>
        <v>0</v>
      </c>
      <c r="AA23" s="98"/>
      <c r="AB23" s="1">
        <f t="shared" si="0"/>
        <v>93.99</v>
      </c>
    </row>
    <row r="24" spans="1:28" s="3" customFormat="1" ht="75" customHeight="1" thickBot="1">
      <c r="A24" s="25"/>
      <c r="B24" s="26"/>
      <c r="C24" s="27" t="s">
        <v>34</v>
      </c>
      <c r="D24" s="97"/>
      <c r="E24" s="97"/>
      <c r="F24" s="98"/>
      <c r="G24" s="97"/>
      <c r="H24" s="104"/>
      <c r="I24" s="104"/>
      <c r="J24" s="104"/>
      <c r="K24" s="104"/>
      <c r="L24" s="105"/>
      <c r="M24" s="103"/>
      <c r="N24" s="97"/>
      <c r="O24" s="97"/>
      <c r="P24" s="97"/>
      <c r="Q24" s="97"/>
      <c r="R24" s="103"/>
      <c r="S24" s="103"/>
      <c r="T24" s="98"/>
      <c r="U24" s="97"/>
      <c r="V24" s="1"/>
      <c r="W24" s="1"/>
      <c r="X24" s="97"/>
      <c r="Y24" s="97"/>
      <c r="Z24" s="97"/>
      <c r="AA24" s="97"/>
      <c r="AB24" s="1">
        <f t="shared" si="0"/>
        <v>0</v>
      </c>
    </row>
    <row r="25" spans="1:28" s="3" customFormat="1" ht="75" customHeight="1">
      <c r="A25" s="29">
        <v>6</v>
      </c>
      <c r="B25" s="30"/>
      <c r="C25" s="30" t="s">
        <v>148</v>
      </c>
      <c r="D25" s="98"/>
      <c r="E25" s="98"/>
      <c r="F25" s="98"/>
      <c r="G25" s="98"/>
      <c r="H25" s="104"/>
      <c r="I25" s="104"/>
      <c r="J25" s="104"/>
      <c r="K25" s="104"/>
      <c r="L25" s="103"/>
      <c r="M25" s="103"/>
      <c r="N25" s="97"/>
      <c r="O25" s="97"/>
      <c r="P25" s="97"/>
      <c r="Q25" s="97"/>
      <c r="R25" s="103"/>
      <c r="S25" s="103"/>
      <c r="T25" s="97"/>
      <c r="U25" s="97"/>
      <c r="V25" s="104"/>
      <c r="W25" s="1"/>
      <c r="X25" s="97"/>
      <c r="Y25" s="97"/>
      <c r="Z25" s="97"/>
      <c r="AA25" s="97"/>
      <c r="AB25" s="1">
        <f t="shared" si="0"/>
        <v>0</v>
      </c>
    </row>
    <row r="26" spans="1:28" s="3" customFormat="1" ht="75" customHeight="1">
      <c r="A26" s="21">
        <v>7</v>
      </c>
      <c r="B26" s="2"/>
      <c r="C26" s="2" t="s">
        <v>242</v>
      </c>
      <c r="D26" s="97">
        <f>41+49+19</f>
        <v>109</v>
      </c>
      <c r="E26" s="97"/>
      <c r="F26" s="97"/>
      <c r="G26" s="97"/>
      <c r="H26" s="97">
        <v>0</v>
      </c>
      <c r="I26" s="104">
        <v>0</v>
      </c>
      <c r="J26" s="104"/>
      <c r="K26" s="104"/>
      <c r="L26" s="97">
        <v>0.2</v>
      </c>
      <c r="M26" s="97">
        <v>0</v>
      </c>
      <c r="N26" s="97"/>
      <c r="O26" s="97"/>
      <c r="P26" s="97"/>
      <c r="Q26" s="97"/>
      <c r="R26" s="103"/>
      <c r="S26" s="104">
        <v>15.84</v>
      </c>
      <c r="T26" s="97"/>
      <c r="U26" s="97"/>
      <c r="V26" s="104"/>
      <c r="W26" s="104"/>
      <c r="X26" s="97"/>
      <c r="Y26" s="97"/>
      <c r="Z26" s="97"/>
      <c r="AA26" s="97"/>
      <c r="AB26" s="1">
        <f t="shared" si="0"/>
        <v>125.04</v>
      </c>
    </row>
    <row r="27" spans="1:28" s="3" customFormat="1" ht="75" customHeight="1">
      <c r="A27" s="21">
        <v>8</v>
      </c>
      <c r="B27" s="33"/>
      <c r="C27" s="2" t="s">
        <v>149</v>
      </c>
      <c r="D27" s="97"/>
      <c r="E27" s="97"/>
      <c r="F27" s="97"/>
      <c r="G27" s="97"/>
      <c r="H27" s="104"/>
      <c r="I27" s="104"/>
      <c r="J27" s="104"/>
      <c r="K27" s="104"/>
      <c r="L27" s="103"/>
      <c r="M27" s="103"/>
      <c r="N27" s="97"/>
      <c r="O27" s="97"/>
      <c r="P27" s="97"/>
      <c r="Q27" s="97"/>
      <c r="R27" s="103"/>
      <c r="S27" s="103"/>
      <c r="T27" s="97"/>
      <c r="U27" s="97"/>
      <c r="V27" s="104"/>
      <c r="W27" s="104"/>
      <c r="X27" s="97"/>
      <c r="Y27" s="97"/>
      <c r="Z27" s="97"/>
      <c r="AA27" s="97"/>
      <c r="AB27" s="1">
        <f t="shared" si="0"/>
        <v>0</v>
      </c>
    </row>
    <row r="28" spans="1:28" s="3" customFormat="1" ht="75" customHeight="1">
      <c r="A28" s="21">
        <v>8</v>
      </c>
      <c r="B28" s="33"/>
      <c r="C28" s="2" t="s">
        <v>177</v>
      </c>
      <c r="D28" s="97"/>
      <c r="E28" s="97"/>
      <c r="F28" s="97">
        <v>0</v>
      </c>
      <c r="G28" s="97"/>
      <c r="H28" s="104"/>
      <c r="I28" s="104"/>
      <c r="J28" s="104"/>
      <c r="K28" s="104"/>
      <c r="L28" s="97">
        <v>0.95</v>
      </c>
      <c r="M28" s="97">
        <v>0</v>
      </c>
      <c r="N28" s="97"/>
      <c r="O28" s="97"/>
      <c r="P28" s="97"/>
      <c r="Q28" s="97"/>
      <c r="R28" s="97"/>
      <c r="S28" s="97"/>
      <c r="T28" s="97"/>
      <c r="U28" s="97"/>
      <c r="V28" s="104">
        <v>0</v>
      </c>
      <c r="W28" s="104">
        <v>0</v>
      </c>
      <c r="X28" s="97"/>
      <c r="Y28" s="97"/>
      <c r="Z28" s="97"/>
      <c r="AA28" s="97"/>
      <c r="AB28" s="1">
        <f t="shared" si="0"/>
        <v>0.95</v>
      </c>
    </row>
    <row r="29" spans="1:28" s="3" customFormat="1" ht="75" customHeight="1">
      <c r="A29" s="21">
        <v>9</v>
      </c>
      <c r="B29" s="33"/>
      <c r="C29" s="2" t="s">
        <v>217</v>
      </c>
      <c r="D29" s="97">
        <v>0</v>
      </c>
      <c r="E29" s="97"/>
      <c r="F29" s="97">
        <v>0</v>
      </c>
      <c r="G29" s="97">
        <v>0</v>
      </c>
      <c r="H29" s="97">
        <v>0</v>
      </c>
      <c r="I29" s="104">
        <v>0</v>
      </c>
      <c r="J29" s="104"/>
      <c r="K29" s="104"/>
      <c r="L29" s="104">
        <v>86.21</v>
      </c>
      <c r="M29" s="104">
        <v>203.73</v>
      </c>
      <c r="N29" s="97">
        <v>0</v>
      </c>
      <c r="O29" s="97">
        <v>0</v>
      </c>
      <c r="P29" s="97"/>
      <c r="Q29" s="97"/>
      <c r="R29" s="103"/>
      <c r="S29" s="97"/>
      <c r="T29" s="97"/>
      <c r="U29" s="97"/>
      <c r="V29" s="104">
        <v>19.5</v>
      </c>
      <c r="W29" s="104">
        <v>0</v>
      </c>
      <c r="X29" s="97"/>
      <c r="Y29" s="97"/>
      <c r="Z29" s="97"/>
      <c r="AA29" s="97"/>
      <c r="AB29" s="1">
        <f t="shared" si="0"/>
        <v>309.44</v>
      </c>
    </row>
    <row r="30" spans="1:28" s="3" customFormat="1" ht="75" customHeight="1">
      <c r="A30" s="21">
        <v>10</v>
      </c>
      <c r="B30" s="33"/>
      <c r="C30" s="2" t="s">
        <v>215</v>
      </c>
      <c r="D30" s="97"/>
      <c r="E30" s="97"/>
      <c r="F30" s="97">
        <v>0</v>
      </c>
      <c r="G30" s="97">
        <v>0</v>
      </c>
      <c r="H30" s="104">
        <v>0</v>
      </c>
      <c r="I30" s="104">
        <v>0</v>
      </c>
      <c r="J30" s="104"/>
      <c r="K30" s="104"/>
      <c r="L30" s="104">
        <v>-3.4</v>
      </c>
      <c r="M30" s="104">
        <v>0</v>
      </c>
      <c r="N30" s="97"/>
      <c r="O30" s="97"/>
      <c r="P30" s="97"/>
      <c r="Q30" s="97"/>
      <c r="R30" s="103"/>
      <c r="S30" s="103"/>
      <c r="T30" s="97"/>
      <c r="U30" s="97"/>
      <c r="V30" s="104">
        <v>56.65</v>
      </c>
      <c r="W30" s="104">
        <v>0</v>
      </c>
      <c r="X30" s="97"/>
      <c r="Y30" s="97"/>
      <c r="Z30" s="97"/>
      <c r="AA30" s="97"/>
      <c r="AB30" s="1">
        <f t="shared" si="0"/>
        <v>53.25</v>
      </c>
    </row>
    <row r="31" spans="1:31" s="3" customFormat="1" ht="75" customHeight="1">
      <c r="A31" s="31"/>
      <c r="B31" s="34"/>
      <c r="C31" s="32" t="s">
        <v>182</v>
      </c>
      <c r="D31" s="98">
        <f>D25+D26+D27+D28+D29+D30</f>
        <v>109</v>
      </c>
      <c r="E31" s="98">
        <f aca="true" t="shared" si="6" ref="E31:Z31">E25+E26+E27+E28+E29+E30</f>
        <v>0</v>
      </c>
      <c r="F31" s="98">
        <f>F25+F26+F27+F29+F28+F30</f>
        <v>0</v>
      </c>
      <c r="G31" s="98">
        <f>G25+G26+G27+G29+G28+G30</f>
        <v>0</v>
      </c>
      <c r="H31" s="1">
        <f>H25+H26+H27+H28+H29+H30</f>
        <v>0</v>
      </c>
      <c r="I31" s="1">
        <f>I25+I26+I27+I28+I29+I30</f>
        <v>0</v>
      </c>
      <c r="J31" s="1">
        <f t="shared" si="6"/>
        <v>0</v>
      </c>
      <c r="K31" s="1">
        <f>K25+K26+K27+K28+K29+K30</f>
        <v>0</v>
      </c>
      <c r="L31" s="98">
        <f>L25+L26+L27+L29+L28+L30</f>
        <v>83.96</v>
      </c>
      <c r="M31" s="98">
        <f>M25+M26+M27+M29+M28+M30</f>
        <v>203.73</v>
      </c>
      <c r="N31" s="98">
        <f>N25+N26+N27+N29+N28+N30</f>
        <v>0</v>
      </c>
      <c r="O31" s="98">
        <f>O25+O26+O27+O29+O28+O30</f>
        <v>0</v>
      </c>
      <c r="P31" s="98">
        <f t="shared" si="6"/>
        <v>0</v>
      </c>
      <c r="Q31" s="98">
        <f t="shared" si="6"/>
        <v>0</v>
      </c>
      <c r="R31" s="1">
        <f t="shared" si="6"/>
        <v>0</v>
      </c>
      <c r="S31" s="1">
        <f>S25+S26+S27+S28+S29+S30</f>
        <v>15.84</v>
      </c>
      <c r="T31" s="98">
        <f t="shared" si="6"/>
        <v>0</v>
      </c>
      <c r="U31" s="98">
        <f t="shared" si="6"/>
        <v>0</v>
      </c>
      <c r="V31" s="1">
        <f t="shared" si="6"/>
        <v>76.15</v>
      </c>
      <c r="W31" s="1">
        <f t="shared" si="6"/>
        <v>0</v>
      </c>
      <c r="X31" s="98">
        <f t="shared" si="6"/>
        <v>0</v>
      </c>
      <c r="Y31" s="98">
        <f t="shared" si="6"/>
        <v>0</v>
      </c>
      <c r="Z31" s="98">
        <f t="shared" si="6"/>
        <v>0</v>
      </c>
      <c r="AA31" s="98"/>
      <c r="AB31" s="1">
        <f t="shared" si="0"/>
        <v>488.67999999999995</v>
      </c>
      <c r="AE31" s="67"/>
    </row>
    <row r="32" spans="1:28" s="3" customFormat="1" ht="75" customHeight="1" thickBot="1">
      <c r="A32" s="25"/>
      <c r="B32" s="26"/>
      <c r="C32" s="27" t="s">
        <v>48</v>
      </c>
      <c r="D32" s="97">
        <v>0</v>
      </c>
      <c r="E32" s="97"/>
      <c r="F32" s="98"/>
      <c r="G32" s="98"/>
      <c r="H32" s="104">
        <v>957.3</v>
      </c>
      <c r="I32" s="104">
        <v>123.4</v>
      </c>
      <c r="J32" s="104"/>
      <c r="K32" s="104"/>
      <c r="L32" s="105"/>
      <c r="M32" s="103" t="s">
        <v>238</v>
      </c>
      <c r="N32" s="97"/>
      <c r="O32" s="97"/>
      <c r="P32" s="97"/>
      <c r="Q32" s="97"/>
      <c r="R32" s="103"/>
      <c r="S32" s="103"/>
      <c r="T32" s="97">
        <v>0</v>
      </c>
      <c r="U32" s="97">
        <v>0</v>
      </c>
      <c r="V32" s="1"/>
      <c r="W32" s="1"/>
      <c r="X32" s="97"/>
      <c r="Y32" s="97"/>
      <c r="Z32" s="97"/>
      <c r="AA32" s="97"/>
      <c r="AB32" s="1">
        <f t="shared" si="0"/>
        <v>1080.7</v>
      </c>
    </row>
    <row r="33" spans="1:28" s="3" customFormat="1" ht="75" customHeight="1">
      <c r="A33" s="29">
        <v>11</v>
      </c>
      <c r="B33" s="35"/>
      <c r="C33" s="30" t="s">
        <v>36</v>
      </c>
      <c r="D33" s="125"/>
      <c r="E33" s="97"/>
      <c r="F33" s="124">
        <v>0</v>
      </c>
      <c r="G33" s="124">
        <v>0</v>
      </c>
      <c r="H33" s="114"/>
      <c r="I33" s="114"/>
      <c r="J33" s="104"/>
      <c r="K33" s="104"/>
      <c r="L33" s="106">
        <v>0</v>
      </c>
      <c r="M33" s="106">
        <v>0</v>
      </c>
      <c r="N33" s="97"/>
      <c r="O33" s="97"/>
      <c r="P33" s="97"/>
      <c r="Q33" s="97"/>
      <c r="R33" s="104">
        <v>308.96</v>
      </c>
      <c r="S33" s="104">
        <v>0</v>
      </c>
      <c r="T33" s="126"/>
      <c r="U33" s="126"/>
      <c r="V33" s="104">
        <v>0</v>
      </c>
      <c r="W33" s="104">
        <v>0</v>
      </c>
      <c r="X33" s="97"/>
      <c r="Y33" s="97"/>
      <c r="Z33" s="97"/>
      <c r="AA33" s="97"/>
      <c r="AB33" s="1">
        <f>SUM(D33:AA33)</f>
        <v>308.96</v>
      </c>
    </row>
    <row r="34" spans="1:28" s="3" customFormat="1" ht="75" customHeight="1">
      <c r="A34" s="21">
        <v>12</v>
      </c>
      <c r="B34" s="33"/>
      <c r="C34" s="2" t="s">
        <v>239</v>
      </c>
      <c r="D34" s="125"/>
      <c r="E34" s="97"/>
      <c r="F34" s="124">
        <v>2.77</v>
      </c>
      <c r="G34" s="124">
        <v>0.88</v>
      </c>
      <c r="H34" s="114"/>
      <c r="I34" s="114"/>
      <c r="J34" s="104"/>
      <c r="K34" s="104"/>
      <c r="L34" s="120"/>
      <c r="M34" s="120"/>
      <c r="N34" s="97"/>
      <c r="O34" s="97"/>
      <c r="P34" s="97"/>
      <c r="Q34" s="97"/>
      <c r="R34" s="103"/>
      <c r="S34" s="103"/>
      <c r="T34" s="126"/>
      <c r="U34" s="126"/>
      <c r="V34" s="104">
        <v>174.26</v>
      </c>
      <c r="W34" s="104">
        <v>0</v>
      </c>
      <c r="X34" s="97"/>
      <c r="Y34" s="97"/>
      <c r="Z34" s="97"/>
      <c r="AA34" s="97"/>
      <c r="AB34" s="1">
        <f>SUM(D34:AA34)</f>
        <v>177.91</v>
      </c>
    </row>
    <row r="35" spans="1:28" s="3" customFormat="1" ht="75" customHeight="1">
      <c r="A35" s="36">
        <v>13</v>
      </c>
      <c r="B35" s="34"/>
      <c r="C35" s="37" t="s">
        <v>240</v>
      </c>
      <c r="D35" s="125"/>
      <c r="E35" s="97"/>
      <c r="F35" s="125"/>
      <c r="G35" s="125"/>
      <c r="H35" s="114"/>
      <c r="I35" s="114"/>
      <c r="J35" s="104"/>
      <c r="K35" s="104"/>
      <c r="L35" s="106">
        <v>555.15</v>
      </c>
      <c r="M35" s="106">
        <v>0.85</v>
      </c>
      <c r="N35" s="97"/>
      <c r="O35" s="97"/>
      <c r="P35" s="97"/>
      <c r="Q35" s="97"/>
      <c r="R35" s="103"/>
      <c r="S35" s="103"/>
      <c r="T35" s="126"/>
      <c r="U35" s="126"/>
      <c r="V35" s="104"/>
      <c r="W35" s="104"/>
      <c r="X35" s="97"/>
      <c r="Y35" s="97"/>
      <c r="Z35" s="97"/>
      <c r="AA35" s="97"/>
      <c r="AB35" s="1">
        <f>SUM(D35:AA35)</f>
        <v>556</v>
      </c>
    </row>
    <row r="36" spans="1:31" s="3" customFormat="1" ht="75" customHeight="1">
      <c r="A36" s="31"/>
      <c r="B36" s="34"/>
      <c r="C36" s="32" t="s">
        <v>183</v>
      </c>
      <c r="D36" s="98">
        <f>SUM(D32:D35)</f>
        <v>0</v>
      </c>
      <c r="E36" s="98">
        <f>SUM(E32:E35)</f>
        <v>0</v>
      </c>
      <c r="F36" s="98">
        <f aca="true" t="shared" si="7" ref="F36:AA36">F33+F34+F35</f>
        <v>2.77</v>
      </c>
      <c r="G36" s="98">
        <f t="shared" si="7"/>
        <v>0.88</v>
      </c>
      <c r="H36" s="98">
        <f>H33+H34+H35+H32</f>
        <v>957.3</v>
      </c>
      <c r="I36" s="98">
        <f>I33+I34+I35+I32</f>
        <v>123.4</v>
      </c>
      <c r="J36" s="1">
        <f t="shared" si="7"/>
        <v>0</v>
      </c>
      <c r="K36" s="1">
        <f t="shared" si="7"/>
        <v>0</v>
      </c>
      <c r="L36" s="98">
        <f t="shared" si="7"/>
        <v>555.15</v>
      </c>
      <c r="M36" s="98">
        <f t="shared" si="7"/>
        <v>0.85</v>
      </c>
      <c r="N36" s="98">
        <f t="shared" si="7"/>
        <v>0</v>
      </c>
      <c r="O36" s="98">
        <f t="shared" si="7"/>
        <v>0</v>
      </c>
      <c r="P36" s="98">
        <f>P33+P34+P35</f>
        <v>0</v>
      </c>
      <c r="Q36" s="98">
        <f t="shared" si="7"/>
        <v>0</v>
      </c>
      <c r="R36" s="1">
        <f t="shared" si="7"/>
        <v>308.96</v>
      </c>
      <c r="S36" s="1">
        <f t="shared" si="7"/>
        <v>0</v>
      </c>
      <c r="T36" s="98">
        <f>T33+T34+T35+T32</f>
        <v>0</v>
      </c>
      <c r="U36" s="98">
        <f>U33+U34+U35+U32</f>
        <v>0</v>
      </c>
      <c r="V36" s="1">
        <f t="shared" si="7"/>
        <v>174.26</v>
      </c>
      <c r="W36" s="1">
        <f t="shared" si="7"/>
        <v>0</v>
      </c>
      <c r="X36" s="98">
        <f t="shared" si="7"/>
        <v>0</v>
      </c>
      <c r="Y36" s="98">
        <f t="shared" si="7"/>
        <v>0</v>
      </c>
      <c r="Z36" s="98">
        <f t="shared" si="7"/>
        <v>0</v>
      </c>
      <c r="AA36" s="98">
        <f t="shared" si="7"/>
        <v>0</v>
      </c>
      <c r="AB36" s="1">
        <f>SUM(D36:AA36)</f>
        <v>2123.5699999999997</v>
      </c>
      <c r="AE36" s="67"/>
    </row>
    <row r="37" spans="1:28" s="3" customFormat="1" ht="75" customHeight="1" thickBot="1">
      <c r="A37" s="25"/>
      <c r="B37" s="26"/>
      <c r="C37" s="27" t="s">
        <v>38</v>
      </c>
      <c r="D37" s="97">
        <v>0</v>
      </c>
      <c r="E37" s="97"/>
      <c r="F37" s="98"/>
      <c r="G37" s="98"/>
      <c r="H37" s="104">
        <v>142.6</v>
      </c>
      <c r="I37" s="104">
        <v>0</v>
      </c>
      <c r="J37" s="104"/>
      <c r="K37" s="104"/>
      <c r="L37" s="105"/>
      <c r="M37" s="103"/>
      <c r="N37" s="97"/>
      <c r="O37" s="97"/>
      <c r="P37" s="97"/>
      <c r="Q37" s="97"/>
      <c r="R37" s="103"/>
      <c r="S37" s="103"/>
      <c r="T37" s="98"/>
      <c r="U37" s="98"/>
      <c r="V37" s="1"/>
      <c r="W37" s="104"/>
      <c r="X37" s="97"/>
      <c r="Y37" s="97"/>
      <c r="Z37" s="97"/>
      <c r="AA37" s="97"/>
      <c r="AB37" s="1">
        <f>SUM(D37:AA37)</f>
        <v>142.6</v>
      </c>
    </row>
    <row r="38" spans="1:28" s="3" customFormat="1" ht="75" customHeight="1">
      <c r="A38" s="29">
        <v>14</v>
      </c>
      <c r="B38" s="35"/>
      <c r="C38" s="30" t="s">
        <v>39</v>
      </c>
      <c r="D38" s="123"/>
      <c r="E38" s="97"/>
      <c r="F38" s="97"/>
      <c r="G38" s="97"/>
      <c r="H38" s="114"/>
      <c r="I38" s="127"/>
      <c r="J38" s="104"/>
      <c r="K38" s="104"/>
      <c r="L38" s="104"/>
      <c r="M38" s="104"/>
      <c r="N38" s="133">
        <v>0</v>
      </c>
      <c r="O38" s="142">
        <v>0</v>
      </c>
      <c r="P38" s="97"/>
      <c r="Q38" s="97"/>
      <c r="R38" s="103"/>
      <c r="S38" s="103"/>
      <c r="T38" s="97"/>
      <c r="U38" s="97"/>
      <c r="V38" s="104"/>
      <c r="W38" s="104"/>
      <c r="X38" s="97"/>
      <c r="Y38" s="97"/>
      <c r="Z38" s="97"/>
      <c r="AA38" s="97"/>
      <c r="AB38" s="1">
        <f t="shared" si="0"/>
        <v>0</v>
      </c>
    </row>
    <row r="39" spans="1:28" s="3" customFormat="1" ht="75" customHeight="1">
      <c r="A39" s="21">
        <v>15</v>
      </c>
      <c r="B39" s="33"/>
      <c r="C39" s="2" t="s">
        <v>40</v>
      </c>
      <c r="D39" s="123"/>
      <c r="E39" s="97"/>
      <c r="F39" s="97">
        <v>40.27</v>
      </c>
      <c r="G39" s="97">
        <v>0</v>
      </c>
      <c r="H39" s="114"/>
      <c r="I39" s="127"/>
      <c r="J39" s="104"/>
      <c r="K39" s="104"/>
      <c r="L39" s="104">
        <v>38.99</v>
      </c>
      <c r="M39" s="104">
        <v>9.71</v>
      </c>
      <c r="N39" s="133"/>
      <c r="O39" s="142"/>
      <c r="P39" s="97"/>
      <c r="Q39" s="97"/>
      <c r="R39" s="104">
        <v>13.45</v>
      </c>
      <c r="S39" s="104">
        <v>0</v>
      </c>
      <c r="T39" s="97"/>
      <c r="U39" s="97"/>
      <c r="V39" s="104">
        <v>12.36</v>
      </c>
      <c r="W39" s="104">
        <v>0</v>
      </c>
      <c r="X39" s="97"/>
      <c r="Y39" s="97"/>
      <c r="Z39" s="97"/>
      <c r="AA39" s="97"/>
      <c r="AB39" s="1">
        <f t="shared" si="0"/>
        <v>114.78</v>
      </c>
    </row>
    <row r="40" spans="1:31" s="39" customFormat="1" ht="75" customHeight="1">
      <c r="A40" s="31"/>
      <c r="B40" s="38"/>
      <c r="C40" s="32" t="s">
        <v>184</v>
      </c>
      <c r="D40" s="98">
        <f>D38+D39+D37</f>
        <v>0</v>
      </c>
      <c r="E40" s="98">
        <f aca="true" t="shared" si="8" ref="E40:Z40">E38+E39</f>
        <v>0</v>
      </c>
      <c r="F40" s="98">
        <f t="shared" si="8"/>
        <v>40.27</v>
      </c>
      <c r="G40" s="98">
        <f t="shared" si="8"/>
        <v>0</v>
      </c>
      <c r="H40" s="98">
        <f>H38+H39+H37</f>
        <v>142.6</v>
      </c>
      <c r="I40" s="98">
        <f>I38+I39+I37</f>
        <v>0</v>
      </c>
      <c r="J40" s="1">
        <f t="shared" si="8"/>
        <v>0</v>
      </c>
      <c r="K40" s="1">
        <f t="shared" si="8"/>
        <v>0</v>
      </c>
      <c r="L40" s="98">
        <f>L38+L39</f>
        <v>38.99</v>
      </c>
      <c r="M40" s="98">
        <f>M38+M39</f>
        <v>9.71</v>
      </c>
      <c r="N40" s="98">
        <f>N38</f>
        <v>0</v>
      </c>
      <c r="O40" s="98">
        <f>O38+O39</f>
        <v>0</v>
      </c>
      <c r="P40" s="98">
        <f t="shared" si="8"/>
        <v>0</v>
      </c>
      <c r="Q40" s="98">
        <f t="shared" si="8"/>
        <v>0</v>
      </c>
      <c r="R40" s="1">
        <f t="shared" si="8"/>
        <v>13.45</v>
      </c>
      <c r="S40" s="1">
        <f t="shared" si="8"/>
        <v>0</v>
      </c>
      <c r="T40" s="98">
        <f t="shared" si="8"/>
        <v>0</v>
      </c>
      <c r="U40" s="98">
        <f t="shared" si="8"/>
        <v>0</v>
      </c>
      <c r="V40" s="1">
        <f t="shared" si="8"/>
        <v>12.36</v>
      </c>
      <c r="W40" s="1">
        <f t="shared" si="8"/>
        <v>0</v>
      </c>
      <c r="X40" s="98">
        <f t="shared" si="8"/>
        <v>0</v>
      </c>
      <c r="Y40" s="98">
        <f t="shared" si="8"/>
        <v>0</v>
      </c>
      <c r="Z40" s="98">
        <f t="shared" si="8"/>
        <v>0</v>
      </c>
      <c r="AA40" s="98"/>
      <c r="AB40" s="1">
        <f t="shared" si="0"/>
        <v>257.38</v>
      </c>
      <c r="AE40" s="71"/>
    </row>
    <row r="41" spans="1:28" s="3" customFormat="1" ht="75" customHeight="1" thickBot="1">
      <c r="A41" s="25"/>
      <c r="B41" s="26"/>
      <c r="C41" s="27" t="s">
        <v>53</v>
      </c>
      <c r="D41" s="97"/>
      <c r="E41" s="97"/>
      <c r="F41" s="97"/>
      <c r="G41" s="98"/>
      <c r="H41" s="104">
        <v>96.5</v>
      </c>
      <c r="I41" s="104">
        <v>0</v>
      </c>
      <c r="J41" s="104"/>
      <c r="K41" s="104"/>
      <c r="L41" s="105"/>
      <c r="M41" s="103"/>
      <c r="N41" s="96"/>
      <c r="O41" s="97"/>
      <c r="P41" s="97">
        <v>169.57</v>
      </c>
      <c r="Q41" s="97">
        <v>0</v>
      </c>
      <c r="R41" s="103"/>
      <c r="S41" s="103"/>
      <c r="T41" s="98"/>
      <c r="U41" s="98"/>
      <c r="V41" s="104"/>
      <c r="W41" s="104"/>
      <c r="X41" s="97"/>
      <c r="Y41" s="97"/>
      <c r="Z41" s="97"/>
      <c r="AA41" s="97"/>
      <c r="AB41" s="1">
        <f t="shared" si="0"/>
        <v>266.07</v>
      </c>
    </row>
    <row r="42" spans="1:28" s="3" customFormat="1" ht="75" customHeight="1">
      <c r="A42" s="29">
        <v>16</v>
      </c>
      <c r="B42" s="35"/>
      <c r="C42" s="30" t="s">
        <v>208</v>
      </c>
      <c r="D42" s="97"/>
      <c r="E42" s="97"/>
      <c r="F42" s="97"/>
      <c r="G42" s="97"/>
      <c r="H42" s="114"/>
      <c r="I42" s="114"/>
      <c r="J42" s="104"/>
      <c r="K42" s="104"/>
      <c r="L42" s="103"/>
      <c r="M42" s="103"/>
      <c r="N42" s="97"/>
      <c r="O42" s="97"/>
      <c r="P42" s="97"/>
      <c r="Q42" s="97"/>
      <c r="R42" s="103"/>
      <c r="S42" s="103"/>
      <c r="T42" s="97">
        <v>23.19</v>
      </c>
      <c r="U42" s="97">
        <v>12.56</v>
      </c>
      <c r="V42" s="104"/>
      <c r="W42" s="104"/>
      <c r="X42" s="97"/>
      <c r="Y42" s="97"/>
      <c r="Z42" s="97"/>
      <c r="AA42" s="97"/>
      <c r="AB42" s="1">
        <f t="shared" si="0"/>
        <v>35.75</v>
      </c>
    </row>
    <row r="43" spans="1:28" s="3" customFormat="1" ht="75" customHeight="1">
      <c r="A43" s="21">
        <v>17</v>
      </c>
      <c r="B43" s="33"/>
      <c r="C43" s="2" t="s">
        <v>42</v>
      </c>
      <c r="D43" s="97"/>
      <c r="E43" s="97"/>
      <c r="F43" s="97"/>
      <c r="G43" s="97"/>
      <c r="H43" s="114"/>
      <c r="I43" s="114"/>
      <c r="J43" s="104"/>
      <c r="K43" s="104"/>
      <c r="L43" s="103"/>
      <c r="M43" s="103"/>
      <c r="N43" s="97"/>
      <c r="O43" s="97"/>
      <c r="P43" s="97"/>
      <c r="Q43" s="97"/>
      <c r="R43" s="103"/>
      <c r="S43" s="103"/>
      <c r="T43" s="97"/>
      <c r="U43" s="97"/>
      <c r="V43" s="104"/>
      <c r="W43" s="104"/>
      <c r="X43" s="97"/>
      <c r="Y43" s="97"/>
      <c r="Z43" s="97"/>
      <c r="AA43" s="97"/>
      <c r="AB43" s="1">
        <f t="shared" si="0"/>
        <v>0</v>
      </c>
    </row>
    <row r="44" spans="1:28" s="3" customFormat="1" ht="75" customHeight="1">
      <c r="A44" s="21">
        <v>17</v>
      </c>
      <c r="B44" s="33"/>
      <c r="C44" s="2" t="s">
        <v>43</v>
      </c>
      <c r="D44" s="97"/>
      <c r="E44" s="97"/>
      <c r="F44" s="97">
        <v>10.99</v>
      </c>
      <c r="G44" s="97">
        <v>0.04</v>
      </c>
      <c r="H44" s="114"/>
      <c r="I44" s="114"/>
      <c r="J44" s="104"/>
      <c r="K44" s="104"/>
      <c r="L44" s="104">
        <v>31.57</v>
      </c>
      <c r="M44" s="104">
        <v>7.2</v>
      </c>
      <c r="N44" s="97"/>
      <c r="O44" s="97"/>
      <c r="P44" s="125"/>
      <c r="Q44" s="125"/>
      <c r="R44" s="104">
        <v>5.13</v>
      </c>
      <c r="S44" s="104">
        <v>0</v>
      </c>
      <c r="T44" s="97"/>
      <c r="U44" s="97"/>
      <c r="V44" s="104">
        <v>4.42</v>
      </c>
      <c r="W44" s="104"/>
      <c r="X44" s="97"/>
      <c r="Y44" s="97"/>
      <c r="Z44" s="97"/>
      <c r="AA44" s="97"/>
      <c r="AB44" s="1">
        <f t="shared" si="0"/>
        <v>59.35000000000001</v>
      </c>
    </row>
    <row r="45" spans="1:28" s="3" customFormat="1" ht="75" customHeight="1">
      <c r="A45" s="21">
        <v>18</v>
      </c>
      <c r="B45" s="33"/>
      <c r="C45" s="2" t="s">
        <v>44</v>
      </c>
      <c r="D45" s="97"/>
      <c r="E45" s="97"/>
      <c r="F45" s="97">
        <v>0</v>
      </c>
      <c r="G45" s="97">
        <v>0</v>
      </c>
      <c r="H45" s="114"/>
      <c r="I45" s="114"/>
      <c r="J45" s="104"/>
      <c r="K45" s="104"/>
      <c r="L45" s="104">
        <v>5.56</v>
      </c>
      <c r="M45" s="104">
        <v>4.35</v>
      </c>
      <c r="N45" s="97"/>
      <c r="O45" s="97"/>
      <c r="P45" s="125"/>
      <c r="Q45" s="125"/>
      <c r="R45" s="104">
        <v>0</v>
      </c>
      <c r="S45" s="104">
        <v>0</v>
      </c>
      <c r="T45" s="97"/>
      <c r="U45" s="97"/>
      <c r="V45" s="104">
        <v>0.09</v>
      </c>
      <c r="W45" s="104">
        <v>0</v>
      </c>
      <c r="X45" s="97"/>
      <c r="Y45" s="97"/>
      <c r="Z45" s="97"/>
      <c r="AA45" s="97"/>
      <c r="AB45" s="1">
        <f t="shared" si="0"/>
        <v>10</v>
      </c>
    </row>
    <row r="46" spans="1:28" s="3" customFormat="1" ht="75" customHeight="1">
      <c r="A46" s="21">
        <v>19</v>
      </c>
      <c r="B46" s="33"/>
      <c r="C46" s="2" t="s">
        <v>45</v>
      </c>
      <c r="D46" s="97">
        <v>0</v>
      </c>
      <c r="E46" s="97"/>
      <c r="F46" s="97">
        <v>1.86</v>
      </c>
      <c r="G46" s="97">
        <v>0.11</v>
      </c>
      <c r="H46" s="114"/>
      <c r="I46" s="114"/>
      <c r="J46" s="104"/>
      <c r="K46" s="104"/>
      <c r="L46" s="104">
        <v>10.41</v>
      </c>
      <c r="M46" s="104">
        <v>5.25</v>
      </c>
      <c r="N46" s="97"/>
      <c r="O46" s="97"/>
      <c r="P46" s="125"/>
      <c r="Q46" s="125"/>
      <c r="R46" s="104">
        <v>4.29</v>
      </c>
      <c r="S46" s="104">
        <v>0</v>
      </c>
      <c r="T46" s="97"/>
      <c r="U46" s="97"/>
      <c r="V46" s="104">
        <v>6.76</v>
      </c>
      <c r="W46" s="104">
        <v>0</v>
      </c>
      <c r="X46" s="97"/>
      <c r="Y46" s="97"/>
      <c r="Z46" s="97"/>
      <c r="AA46" s="97"/>
      <c r="AB46" s="1">
        <f>SUM(D46:AA46)</f>
        <v>28.68</v>
      </c>
    </row>
    <row r="47" spans="1:31" s="3" customFormat="1" ht="75" customHeight="1">
      <c r="A47" s="31"/>
      <c r="B47" s="34"/>
      <c r="C47" s="32" t="s">
        <v>186</v>
      </c>
      <c r="D47" s="98">
        <f aca="true" t="shared" si="9" ref="D47:Z47">D42+D43+D44+D45+D46</f>
        <v>0</v>
      </c>
      <c r="E47" s="98">
        <f t="shared" si="9"/>
        <v>0</v>
      </c>
      <c r="F47" s="98">
        <f t="shared" si="9"/>
        <v>12.85</v>
      </c>
      <c r="G47" s="98">
        <f t="shared" si="9"/>
        <v>0.15</v>
      </c>
      <c r="H47" s="98">
        <f>H42+H43+H44+H45+H46+H41</f>
        <v>96.5</v>
      </c>
      <c r="I47" s="98">
        <f>I42+I43+I44+I45+I46+I41</f>
        <v>0</v>
      </c>
      <c r="J47" s="1">
        <f>J42+J43+J44+J45+J46</f>
        <v>0</v>
      </c>
      <c r="K47" s="1">
        <f>K42+K43+K44+K45+K46</f>
        <v>0</v>
      </c>
      <c r="L47" s="98">
        <f>SUM(L42:L46)</f>
        <v>47.540000000000006</v>
      </c>
      <c r="M47" s="98">
        <f>SUM(M42:M46)</f>
        <v>16.8</v>
      </c>
      <c r="N47" s="98"/>
      <c r="O47" s="98"/>
      <c r="P47" s="98">
        <f>P42+P43+P44+P45+P46+P41</f>
        <v>169.57</v>
      </c>
      <c r="Q47" s="98">
        <f>Q42+Q43+Q44+Q45+Q46+Q41</f>
        <v>0</v>
      </c>
      <c r="R47" s="1">
        <f t="shared" si="9"/>
        <v>9.42</v>
      </c>
      <c r="S47" s="1">
        <f t="shared" si="9"/>
        <v>0</v>
      </c>
      <c r="T47" s="98">
        <f t="shared" si="9"/>
        <v>23.19</v>
      </c>
      <c r="U47" s="98">
        <f t="shared" si="9"/>
        <v>12.56</v>
      </c>
      <c r="V47" s="1">
        <f>V42+V43+V44+V45+V46</f>
        <v>11.27</v>
      </c>
      <c r="W47" s="1">
        <f t="shared" si="9"/>
        <v>0</v>
      </c>
      <c r="X47" s="98">
        <f t="shared" si="9"/>
        <v>0</v>
      </c>
      <c r="Y47" s="98">
        <f t="shared" si="9"/>
        <v>0</v>
      </c>
      <c r="Z47" s="98">
        <f t="shared" si="9"/>
        <v>0</v>
      </c>
      <c r="AA47" s="98"/>
      <c r="AB47" s="1">
        <f t="shared" si="0"/>
        <v>399.85</v>
      </c>
      <c r="AE47" s="67"/>
    </row>
    <row r="48" spans="1:28" s="3" customFormat="1" ht="75" customHeight="1" thickBot="1">
      <c r="A48" s="25"/>
      <c r="B48" s="26"/>
      <c r="C48" s="27" t="s">
        <v>56</v>
      </c>
      <c r="D48" s="97"/>
      <c r="E48" s="97"/>
      <c r="F48" s="98"/>
      <c r="G48" s="97"/>
      <c r="H48" s="104"/>
      <c r="I48" s="104"/>
      <c r="J48" s="104"/>
      <c r="K48" s="104"/>
      <c r="L48" s="103"/>
      <c r="M48" s="103"/>
      <c r="N48" s="97"/>
      <c r="O48" s="97"/>
      <c r="P48" s="97"/>
      <c r="Q48" s="97"/>
      <c r="R48" s="103"/>
      <c r="S48" s="103"/>
      <c r="T48" s="97"/>
      <c r="U48" s="97"/>
      <c r="V48" s="1"/>
      <c r="W48" s="104"/>
      <c r="X48" s="97"/>
      <c r="Y48" s="97"/>
      <c r="Z48" s="97"/>
      <c r="AA48" s="97"/>
      <c r="AB48" s="1"/>
    </row>
    <row r="49" spans="1:28" s="3" customFormat="1" ht="75" customHeight="1">
      <c r="A49" s="21">
        <v>20</v>
      </c>
      <c r="B49" s="33"/>
      <c r="C49" s="2" t="s">
        <v>131</v>
      </c>
      <c r="D49" s="97"/>
      <c r="E49" s="97"/>
      <c r="F49" s="98"/>
      <c r="G49" s="97"/>
      <c r="H49" s="104"/>
      <c r="I49" s="104"/>
      <c r="J49" s="104"/>
      <c r="K49" s="104"/>
      <c r="L49" s="104">
        <v>7.94</v>
      </c>
      <c r="M49" s="104">
        <v>0</v>
      </c>
      <c r="N49" s="97"/>
      <c r="O49" s="97"/>
      <c r="P49" s="97"/>
      <c r="Q49" s="97"/>
      <c r="R49" s="103"/>
      <c r="S49" s="103"/>
      <c r="T49" s="97"/>
      <c r="U49" s="97"/>
      <c r="V49" s="1"/>
      <c r="W49" s="104"/>
      <c r="X49" s="97"/>
      <c r="Y49" s="97"/>
      <c r="Z49" s="97"/>
      <c r="AA49" s="97"/>
      <c r="AB49" s="1">
        <f t="shared" si="0"/>
        <v>7.94</v>
      </c>
    </row>
    <row r="50" spans="1:28" s="3" customFormat="1" ht="75" customHeight="1" thickBot="1">
      <c r="A50" s="25"/>
      <c r="B50" s="26"/>
      <c r="C50" s="27" t="s">
        <v>46</v>
      </c>
      <c r="D50" s="97">
        <v>0</v>
      </c>
      <c r="E50" s="97"/>
      <c r="F50" s="98"/>
      <c r="G50" s="97"/>
      <c r="H50" s="104">
        <v>274.6</v>
      </c>
      <c r="I50" s="104">
        <v>0</v>
      </c>
      <c r="J50" s="104">
        <v>0</v>
      </c>
      <c r="K50" s="104">
        <v>0</v>
      </c>
      <c r="L50" s="103"/>
      <c r="M50" s="103"/>
      <c r="N50" s="97"/>
      <c r="O50" s="97"/>
      <c r="P50" s="97"/>
      <c r="Q50" s="97"/>
      <c r="R50" s="103"/>
      <c r="S50" s="103"/>
      <c r="T50" s="97"/>
      <c r="U50" s="97"/>
      <c r="V50" s="1"/>
      <c r="W50" s="104"/>
      <c r="X50" s="97"/>
      <c r="Y50" s="97"/>
      <c r="Z50" s="97"/>
      <c r="AA50" s="97"/>
      <c r="AB50" s="1"/>
    </row>
    <row r="51" spans="1:28" s="3" customFormat="1" ht="75" customHeight="1">
      <c r="A51" s="29">
        <v>21</v>
      </c>
      <c r="B51" s="35"/>
      <c r="C51" s="30" t="s">
        <v>47</v>
      </c>
      <c r="D51" s="97">
        <v>0</v>
      </c>
      <c r="E51" s="97"/>
      <c r="F51" s="97">
        <v>6.04</v>
      </c>
      <c r="G51" s="97">
        <v>0</v>
      </c>
      <c r="H51" s="104"/>
      <c r="I51" s="104">
        <v>0</v>
      </c>
      <c r="J51" s="104">
        <v>0</v>
      </c>
      <c r="K51" s="104">
        <v>0</v>
      </c>
      <c r="L51" s="104">
        <v>157.59</v>
      </c>
      <c r="M51" s="104">
        <v>46.18</v>
      </c>
      <c r="N51" s="97"/>
      <c r="O51" s="97"/>
      <c r="P51" s="97"/>
      <c r="Q51" s="97"/>
      <c r="R51" s="104">
        <v>0.23</v>
      </c>
      <c r="S51" s="104">
        <v>0.12</v>
      </c>
      <c r="T51" s="97"/>
      <c r="U51" s="97"/>
      <c r="V51" s="104">
        <v>58.69</v>
      </c>
      <c r="W51" s="104">
        <v>0</v>
      </c>
      <c r="X51" s="97"/>
      <c r="Y51" s="97"/>
      <c r="Z51" s="97"/>
      <c r="AA51" s="97"/>
      <c r="AB51" s="1">
        <f t="shared" si="0"/>
        <v>268.85</v>
      </c>
    </row>
    <row r="52" spans="1:28" s="3" customFormat="1" ht="75" customHeight="1">
      <c r="A52" s="21">
        <v>23</v>
      </c>
      <c r="B52" s="33"/>
      <c r="C52" s="2" t="s">
        <v>49</v>
      </c>
      <c r="D52" s="97"/>
      <c r="E52" s="97"/>
      <c r="F52" s="98"/>
      <c r="G52" s="97"/>
      <c r="H52" s="104"/>
      <c r="I52" s="104"/>
      <c r="J52" s="104"/>
      <c r="K52" s="104"/>
      <c r="L52" s="105"/>
      <c r="M52" s="103"/>
      <c r="N52" s="97"/>
      <c r="O52" s="97"/>
      <c r="P52" s="97"/>
      <c r="Q52" s="97"/>
      <c r="R52" s="103"/>
      <c r="S52" s="103"/>
      <c r="T52" s="97"/>
      <c r="U52" s="97"/>
      <c r="V52" s="1"/>
      <c r="W52" s="104"/>
      <c r="X52" s="97"/>
      <c r="Y52" s="97"/>
      <c r="Z52" s="97"/>
      <c r="AA52" s="97"/>
      <c r="AB52" s="1">
        <f t="shared" si="0"/>
        <v>0</v>
      </c>
    </row>
    <row r="53" spans="1:28" s="3" customFormat="1" ht="75" customHeight="1">
      <c r="A53" s="21">
        <v>24</v>
      </c>
      <c r="B53" s="33"/>
      <c r="C53" s="2" t="s">
        <v>50</v>
      </c>
      <c r="D53" s="97"/>
      <c r="E53" s="97"/>
      <c r="F53" s="98"/>
      <c r="G53" s="97"/>
      <c r="H53" s="104"/>
      <c r="I53" s="104"/>
      <c r="J53" s="104"/>
      <c r="K53" s="104"/>
      <c r="L53" s="105"/>
      <c r="M53" s="103"/>
      <c r="N53" s="97"/>
      <c r="O53" s="97"/>
      <c r="P53" s="97"/>
      <c r="Q53" s="97"/>
      <c r="R53" s="103"/>
      <c r="S53" s="103"/>
      <c r="T53" s="97"/>
      <c r="U53" s="97"/>
      <c r="V53" s="1"/>
      <c r="W53" s="104"/>
      <c r="X53" s="97"/>
      <c r="Y53" s="97"/>
      <c r="Z53" s="97"/>
      <c r="AA53" s="97"/>
      <c r="AB53" s="1">
        <f t="shared" si="0"/>
        <v>0</v>
      </c>
    </row>
    <row r="54" spans="1:28" s="3" customFormat="1" ht="75" customHeight="1">
      <c r="A54" s="31"/>
      <c r="B54" s="34"/>
      <c r="C54" s="32" t="s">
        <v>187</v>
      </c>
      <c r="D54" s="98">
        <f>D51+D52+D53+D50</f>
        <v>0</v>
      </c>
      <c r="E54" s="98">
        <f>E51+E52+E53+E50</f>
        <v>0</v>
      </c>
      <c r="F54" s="98">
        <f aca="true" t="shared" si="10" ref="F54:Z54">F51+F52+F53</f>
        <v>6.04</v>
      </c>
      <c r="G54" s="98">
        <f t="shared" si="10"/>
        <v>0</v>
      </c>
      <c r="H54" s="1">
        <f>H51+H52+H53+H50</f>
        <v>274.6</v>
      </c>
      <c r="I54" s="1">
        <f>I51+I52+I53+I50</f>
        <v>0</v>
      </c>
      <c r="J54" s="1">
        <f>J51+J52+J53+J50</f>
        <v>0</v>
      </c>
      <c r="K54" s="1">
        <f>K51+K52+K53+K50</f>
        <v>0</v>
      </c>
      <c r="L54" s="98">
        <f>L51+L52+L53</f>
        <v>157.59</v>
      </c>
      <c r="M54" s="98">
        <f>M51+M52+M53</f>
        <v>46.18</v>
      </c>
      <c r="N54" s="98"/>
      <c r="O54" s="98"/>
      <c r="P54" s="98">
        <f t="shared" si="10"/>
        <v>0</v>
      </c>
      <c r="Q54" s="98">
        <f t="shared" si="10"/>
        <v>0</v>
      </c>
      <c r="R54" s="1">
        <f t="shared" si="10"/>
        <v>0.23</v>
      </c>
      <c r="S54" s="1">
        <f t="shared" si="10"/>
        <v>0.12</v>
      </c>
      <c r="T54" s="98">
        <f t="shared" si="10"/>
        <v>0</v>
      </c>
      <c r="U54" s="98">
        <f t="shared" si="10"/>
        <v>0</v>
      </c>
      <c r="V54" s="1">
        <f t="shared" si="10"/>
        <v>58.69</v>
      </c>
      <c r="W54" s="1">
        <f t="shared" si="10"/>
        <v>0</v>
      </c>
      <c r="X54" s="98">
        <f t="shared" si="10"/>
        <v>0</v>
      </c>
      <c r="Y54" s="98">
        <f t="shared" si="10"/>
        <v>0</v>
      </c>
      <c r="Z54" s="98">
        <f t="shared" si="10"/>
        <v>0</v>
      </c>
      <c r="AA54" s="98"/>
      <c r="AB54" s="1">
        <f t="shared" si="0"/>
        <v>543.45</v>
      </c>
    </row>
    <row r="55" spans="1:28" s="3" customFormat="1" ht="75" customHeight="1" thickBot="1">
      <c r="A55" s="25"/>
      <c r="B55" s="26"/>
      <c r="C55" s="27" t="s">
        <v>51</v>
      </c>
      <c r="D55" s="97"/>
      <c r="E55" s="97"/>
      <c r="F55" s="98" t="s">
        <v>211</v>
      </c>
      <c r="G55" s="97" t="s">
        <v>211</v>
      </c>
      <c r="H55" s="104"/>
      <c r="I55" s="104"/>
      <c r="J55" s="104"/>
      <c r="K55" s="104"/>
      <c r="L55" s="105"/>
      <c r="M55" s="103"/>
      <c r="N55" s="97"/>
      <c r="O55" s="97"/>
      <c r="P55" s="97"/>
      <c r="Q55" s="97"/>
      <c r="R55" s="103"/>
      <c r="S55" s="103"/>
      <c r="T55" s="97"/>
      <c r="U55" s="97"/>
      <c r="V55" s="1"/>
      <c r="W55" s="104"/>
      <c r="X55" s="97"/>
      <c r="Y55" s="97"/>
      <c r="Z55" s="97"/>
      <c r="AA55" s="97"/>
      <c r="AB55" s="1"/>
    </row>
    <row r="56" spans="1:28" s="3" customFormat="1" ht="75" customHeight="1">
      <c r="A56" s="29">
        <v>22</v>
      </c>
      <c r="B56" s="35"/>
      <c r="C56" s="30" t="s">
        <v>52</v>
      </c>
      <c r="D56" s="97"/>
      <c r="E56" s="97"/>
      <c r="F56" s="97"/>
      <c r="G56" s="97">
        <v>0</v>
      </c>
      <c r="H56" s="104">
        <v>0</v>
      </c>
      <c r="I56" s="104"/>
      <c r="J56" s="104"/>
      <c r="K56" s="104"/>
      <c r="L56" s="104">
        <v>1.14</v>
      </c>
      <c r="M56" s="104">
        <v>0.66</v>
      </c>
      <c r="N56" s="97"/>
      <c r="O56" s="97"/>
      <c r="P56" s="97"/>
      <c r="Q56" s="97"/>
      <c r="R56" s="104">
        <v>0</v>
      </c>
      <c r="S56" s="104">
        <v>0</v>
      </c>
      <c r="T56" s="97"/>
      <c r="U56" s="97"/>
      <c r="V56" s="104"/>
      <c r="W56" s="104"/>
      <c r="X56" s="97"/>
      <c r="Y56" s="97"/>
      <c r="Z56" s="97"/>
      <c r="AA56" s="97"/>
      <c r="AB56" s="1">
        <f t="shared" si="0"/>
        <v>1.7999999999999998</v>
      </c>
    </row>
    <row r="57" spans="1:28" s="3" customFormat="1" ht="75" customHeight="1" thickBot="1">
      <c r="A57" s="25"/>
      <c r="B57" s="26"/>
      <c r="C57" s="27" t="s">
        <v>54</v>
      </c>
      <c r="D57" s="97" t="s">
        <v>211</v>
      </c>
      <c r="E57" s="97"/>
      <c r="F57" s="98"/>
      <c r="G57" s="97"/>
      <c r="H57" s="104"/>
      <c r="I57" s="104"/>
      <c r="J57" s="104"/>
      <c r="K57" s="104"/>
      <c r="L57" s="103"/>
      <c r="M57" s="103"/>
      <c r="N57" s="97"/>
      <c r="O57" s="97"/>
      <c r="P57" s="97"/>
      <c r="Q57" s="97"/>
      <c r="R57" s="103"/>
      <c r="S57" s="103"/>
      <c r="T57" s="97"/>
      <c r="U57" s="97"/>
      <c r="V57" s="1"/>
      <c r="W57" s="104"/>
      <c r="X57" s="97"/>
      <c r="Y57" s="97"/>
      <c r="Z57" s="97"/>
      <c r="AA57" s="97"/>
      <c r="AB57" s="1"/>
    </row>
    <row r="58" spans="1:28" s="3" customFormat="1" ht="93.75" customHeight="1">
      <c r="A58" s="29">
        <v>23</v>
      </c>
      <c r="B58" s="35"/>
      <c r="C58" s="30" t="s">
        <v>55</v>
      </c>
      <c r="D58" s="97"/>
      <c r="E58" s="97"/>
      <c r="F58" s="97"/>
      <c r="G58" s="97">
        <v>0</v>
      </c>
      <c r="H58" s="104"/>
      <c r="I58" s="104"/>
      <c r="J58" s="104"/>
      <c r="K58" s="104"/>
      <c r="L58" s="97">
        <v>0.5</v>
      </c>
      <c r="M58" s="97">
        <v>0</v>
      </c>
      <c r="N58" s="97"/>
      <c r="O58" s="97"/>
      <c r="P58" s="97"/>
      <c r="Q58" s="97"/>
      <c r="R58" s="103"/>
      <c r="S58" s="103"/>
      <c r="T58" s="97">
        <v>65.66</v>
      </c>
      <c r="U58" s="97">
        <v>8.68</v>
      </c>
      <c r="V58" s="104">
        <v>0</v>
      </c>
      <c r="W58" s="104"/>
      <c r="X58" s="97"/>
      <c r="Y58" s="97"/>
      <c r="Z58" s="97"/>
      <c r="AA58" s="97"/>
      <c r="AB58" s="1">
        <f t="shared" si="0"/>
        <v>74.84</v>
      </c>
    </row>
    <row r="59" spans="1:28" s="3" customFormat="1" ht="75" customHeight="1" thickBot="1">
      <c r="A59" s="25"/>
      <c r="B59" s="26"/>
      <c r="C59" s="27" t="s">
        <v>56</v>
      </c>
      <c r="D59" s="97"/>
      <c r="E59" s="97"/>
      <c r="F59" s="98"/>
      <c r="G59" s="97"/>
      <c r="H59" s="104"/>
      <c r="I59" s="104"/>
      <c r="J59" s="104"/>
      <c r="K59" s="104"/>
      <c r="L59" s="103"/>
      <c r="M59" s="103"/>
      <c r="N59" s="97"/>
      <c r="O59" s="97"/>
      <c r="P59" s="97"/>
      <c r="Q59" s="97"/>
      <c r="R59" s="103"/>
      <c r="S59" s="103"/>
      <c r="T59" s="98"/>
      <c r="U59" s="98"/>
      <c r="V59" s="104"/>
      <c r="W59" s="104"/>
      <c r="X59" s="97"/>
      <c r="Y59" s="97"/>
      <c r="Z59" s="97"/>
      <c r="AA59" s="97"/>
      <c r="AB59" s="1"/>
    </row>
    <row r="60" spans="1:28" s="3" customFormat="1" ht="75" customHeight="1">
      <c r="A60" s="29">
        <v>24</v>
      </c>
      <c r="B60" s="30"/>
      <c r="C60" s="30" t="s">
        <v>166</v>
      </c>
      <c r="D60" s="97"/>
      <c r="E60" s="97"/>
      <c r="F60" s="97"/>
      <c r="G60" s="97"/>
      <c r="H60" s="104"/>
      <c r="I60" s="104"/>
      <c r="J60" s="104"/>
      <c r="K60" s="104"/>
      <c r="L60" s="103"/>
      <c r="M60" s="103"/>
      <c r="N60" s="97"/>
      <c r="O60" s="97"/>
      <c r="P60" s="97"/>
      <c r="Q60" s="97"/>
      <c r="R60" s="103"/>
      <c r="S60" s="103"/>
      <c r="T60" s="97">
        <v>0.06</v>
      </c>
      <c r="U60" s="97"/>
      <c r="V60" s="104"/>
      <c r="W60" s="104"/>
      <c r="X60" s="97"/>
      <c r="Y60" s="97"/>
      <c r="Z60" s="97"/>
      <c r="AA60" s="97"/>
      <c r="AB60" s="1">
        <f t="shared" si="0"/>
        <v>0.06</v>
      </c>
    </row>
    <row r="61" spans="1:28" s="3" customFormat="1" ht="75" customHeight="1">
      <c r="A61" s="21">
        <v>25</v>
      </c>
      <c r="B61" s="33"/>
      <c r="C61" s="2" t="s">
        <v>3</v>
      </c>
      <c r="D61" s="97"/>
      <c r="E61" s="97"/>
      <c r="F61" s="97"/>
      <c r="G61" s="97"/>
      <c r="H61" s="104"/>
      <c r="I61" s="104"/>
      <c r="J61" s="104"/>
      <c r="K61" s="104"/>
      <c r="L61" s="103"/>
      <c r="M61" s="103"/>
      <c r="N61" s="97"/>
      <c r="O61" s="97"/>
      <c r="P61" s="97"/>
      <c r="Q61" s="97"/>
      <c r="R61" s="103"/>
      <c r="S61" s="103"/>
      <c r="T61" s="97"/>
      <c r="U61" s="97"/>
      <c r="V61" s="104"/>
      <c r="W61" s="104"/>
      <c r="X61" s="97"/>
      <c r="Y61" s="97"/>
      <c r="Z61" s="97"/>
      <c r="AA61" s="97"/>
      <c r="AB61" s="1">
        <f t="shared" si="0"/>
        <v>0</v>
      </c>
    </row>
    <row r="62" spans="1:28" s="3" customFormat="1" ht="75" customHeight="1">
      <c r="A62" s="21">
        <v>26</v>
      </c>
      <c r="B62" s="33"/>
      <c r="C62" s="2" t="s">
        <v>4</v>
      </c>
      <c r="D62" s="97"/>
      <c r="E62" s="97"/>
      <c r="F62" s="97"/>
      <c r="G62" s="97"/>
      <c r="H62" s="104"/>
      <c r="I62" s="104"/>
      <c r="J62" s="104"/>
      <c r="K62" s="104"/>
      <c r="L62" s="103"/>
      <c r="M62" s="103"/>
      <c r="N62" s="97"/>
      <c r="O62" s="97"/>
      <c r="P62" s="97"/>
      <c r="Q62" s="97"/>
      <c r="R62" s="103"/>
      <c r="S62" s="103"/>
      <c r="T62" s="97"/>
      <c r="U62" s="97"/>
      <c r="V62" s="104"/>
      <c r="W62" s="104"/>
      <c r="X62" s="97"/>
      <c r="Y62" s="97"/>
      <c r="Z62" s="97"/>
      <c r="AA62" s="97"/>
      <c r="AB62" s="1">
        <f t="shared" si="0"/>
        <v>0</v>
      </c>
    </row>
    <row r="63" spans="1:28" s="3" customFormat="1" ht="75" customHeight="1">
      <c r="A63" s="21">
        <v>27</v>
      </c>
      <c r="B63" s="33"/>
      <c r="C63" s="40" t="s">
        <v>5</v>
      </c>
      <c r="D63" s="97"/>
      <c r="E63" s="97"/>
      <c r="F63" s="97"/>
      <c r="G63" s="97"/>
      <c r="H63" s="104"/>
      <c r="I63" s="104"/>
      <c r="J63" s="104"/>
      <c r="K63" s="104"/>
      <c r="L63" s="103"/>
      <c r="M63" s="103"/>
      <c r="N63" s="97"/>
      <c r="O63" s="97"/>
      <c r="P63" s="97"/>
      <c r="Q63" s="97"/>
      <c r="R63" s="103"/>
      <c r="S63" s="103"/>
      <c r="T63" s="97"/>
      <c r="U63" s="97"/>
      <c r="V63" s="104"/>
      <c r="W63" s="104"/>
      <c r="X63" s="97"/>
      <c r="Y63" s="97"/>
      <c r="Z63" s="97"/>
      <c r="AA63" s="97"/>
      <c r="AB63" s="1">
        <f>SUM(D63:AA63)</f>
        <v>0</v>
      </c>
    </row>
    <row r="64" spans="1:28" s="39" customFormat="1" ht="75" customHeight="1">
      <c r="A64" s="31"/>
      <c r="B64" s="41"/>
      <c r="C64" s="42" t="s">
        <v>185</v>
      </c>
      <c r="D64" s="97">
        <f aca="true" t="shared" si="11" ref="D64:Z64">D60+D61+D62+D63</f>
        <v>0</v>
      </c>
      <c r="E64" s="97">
        <f t="shared" si="11"/>
        <v>0</v>
      </c>
      <c r="F64" s="97">
        <f t="shared" si="11"/>
        <v>0</v>
      </c>
      <c r="G64" s="97">
        <f t="shared" si="11"/>
        <v>0</v>
      </c>
      <c r="H64" s="104">
        <f t="shared" si="11"/>
        <v>0</v>
      </c>
      <c r="I64" s="104">
        <f t="shared" si="11"/>
        <v>0</v>
      </c>
      <c r="J64" s="104">
        <f t="shared" si="11"/>
        <v>0</v>
      </c>
      <c r="K64" s="104">
        <f t="shared" si="11"/>
        <v>0</v>
      </c>
      <c r="L64" s="97">
        <f>L60+L61+L62+L63</f>
        <v>0</v>
      </c>
      <c r="M64" s="97">
        <f>M60+M61+M62+M63</f>
        <v>0</v>
      </c>
      <c r="N64" s="97"/>
      <c r="O64" s="97"/>
      <c r="P64" s="97">
        <f t="shared" si="11"/>
        <v>0</v>
      </c>
      <c r="Q64" s="97">
        <f t="shared" si="11"/>
        <v>0</v>
      </c>
      <c r="R64" s="104">
        <f t="shared" si="11"/>
        <v>0</v>
      </c>
      <c r="S64" s="104">
        <f t="shared" si="11"/>
        <v>0</v>
      </c>
      <c r="T64" s="97">
        <f t="shared" si="11"/>
        <v>0.06</v>
      </c>
      <c r="U64" s="97">
        <f t="shared" si="11"/>
        <v>0</v>
      </c>
      <c r="V64" s="104">
        <f t="shared" si="11"/>
        <v>0</v>
      </c>
      <c r="W64" s="104">
        <f t="shared" si="11"/>
        <v>0</v>
      </c>
      <c r="X64" s="97">
        <f t="shared" si="11"/>
        <v>0</v>
      </c>
      <c r="Y64" s="97">
        <f t="shared" si="11"/>
        <v>0</v>
      </c>
      <c r="Z64" s="97">
        <f t="shared" si="11"/>
        <v>0</v>
      </c>
      <c r="AA64" s="97"/>
      <c r="AB64" s="1">
        <f t="shared" si="0"/>
        <v>0.06</v>
      </c>
    </row>
    <row r="65" spans="1:28" s="3" customFormat="1" ht="75" customHeight="1" thickBot="1">
      <c r="A65" s="25"/>
      <c r="B65" s="43"/>
      <c r="C65" s="44" t="s">
        <v>188</v>
      </c>
      <c r="D65" s="98">
        <f aca="true" t="shared" si="12" ref="D65:S65">D19+D23+D31+D36+D40+D47+D49+D54+D56+D58+D64</f>
        <v>109</v>
      </c>
      <c r="E65" s="98">
        <f t="shared" si="12"/>
        <v>0</v>
      </c>
      <c r="F65" s="98">
        <f t="shared" si="12"/>
        <v>61.93000000000001</v>
      </c>
      <c r="G65" s="98">
        <f t="shared" si="12"/>
        <v>1.03</v>
      </c>
      <c r="H65" s="1">
        <f t="shared" si="12"/>
        <v>1521.7999999999997</v>
      </c>
      <c r="I65" s="1">
        <f t="shared" si="12"/>
        <v>123.4</v>
      </c>
      <c r="J65" s="1">
        <f t="shared" si="12"/>
        <v>0</v>
      </c>
      <c r="K65" s="1">
        <f t="shared" si="12"/>
        <v>0</v>
      </c>
      <c r="L65" s="98">
        <f t="shared" si="12"/>
        <v>910.66</v>
      </c>
      <c r="M65" s="98">
        <f t="shared" si="12"/>
        <v>281.79</v>
      </c>
      <c r="N65" s="98">
        <f t="shared" si="12"/>
        <v>0</v>
      </c>
      <c r="O65" s="98">
        <f t="shared" si="12"/>
        <v>0</v>
      </c>
      <c r="P65" s="98">
        <f t="shared" si="12"/>
        <v>169.57</v>
      </c>
      <c r="Q65" s="98">
        <f t="shared" si="12"/>
        <v>0</v>
      </c>
      <c r="R65" s="1">
        <f t="shared" si="12"/>
        <v>372.14</v>
      </c>
      <c r="S65" s="1">
        <f t="shared" si="12"/>
        <v>15.959999999999999</v>
      </c>
      <c r="T65" s="98">
        <f>T19+T23+T31+T36+T40+T47+T54+T58+T64</f>
        <v>88.91</v>
      </c>
      <c r="U65" s="98">
        <f>U19+U23+U31+U36+U40+U47+U54+U58+U64</f>
        <v>21.259999999999998</v>
      </c>
      <c r="V65" s="1">
        <f>V19+V23+V31+V36+V40+V47+V54+V58+V64+V56</f>
        <v>332.72999999999996</v>
      </c>
      <c r="W65" s="1">
        <f>W19+W23+W31+W36+W40+W47+W54+W58+W64+W56</f>
        <v>0</v>
      </c>
      <c r="X65" s="98">
        <f>X19+X23+X31+X36+X40+X47+X54+X58+X64</f>
        <v>0</v>
      </c>
      <c r="Y65" s="98">
        <f>Y19+Y23+Y31+Y36+Y40+Y47+Y54+Y58+Y64</f>
        <v>0</v>
      </c>
      <c r="Z65" s="98">
        <f>Z19+Z23+Z31+Z36+Z40+Z47+Z49+Z54+Z56+Z58+Z64</f>
        <v>0</v>
      </c>
      <c r="AA65" s="98"/>
      <c r="AB65" s="1">
        <f>SUM(D65:AA65)</f>
        <v>4010.18</v>
      </c>
    </row>
    <row r="66" spans="1:28" s="3" customFormat="1" ht="75" customHeight="1">
      <c r="A66" s="29"/>
      <c r="B66" s="35"/>
      <c r="C66" s="45" t="s">
        <v>6</v>
      </c>
      <c r="D66" s="97"/>
      <c r="E66" s="97"/>
      <c r="F66" s="97"/>
      <c r="G66" s="97"/>
      <c r="H66" s="104"/>
      <c r="I66" s="104"/>
      <c r="J66" s="104"/>
      <c r="K66" s="104"/>
      <c r="L66" s="103"/>
      <c r="M66" s="103"/>
      <c r="N66" s="97"/>
      <c r="O66" s="97"/>
      <c r="P66" s="97"/>
      <c r="Q66" s="97"/>
      <c r="R66" s="103"/>
      <c r="S66" s="103"/>
      <c r="T66" s="97"/>
      <c r="U66" s="97"/>
      <c r="V66" s="104"/>
      <c r="W66" s="104"/>
      <c r="X66" s="97"/>
      <c r="Y66" s="97"/>
      <c r="Z66" s="97"/>
      <c r="AA66" s="97"/>
      <c r="AB66" s="1"/>
    </row>
    <row r="67" spans="1:28" s="3" customFormat="1" ht="75" customHeight="1">
      <c r="A67" s="21"/>
      <c r="C67" s="24" t="s">
        <v>57</v>
      </c>
      <c r="D67" s="97"/>
      <c r="E67" s="97"/>
      <c r="F67" s="97"/>
      <c r="G67" s="97"/>
      <c r="H67" s="104"/>
      <c r="I67" s="104"/>
      <c r="J67" s="104"/>
      <c r="K67" s="104"/>
      <c r="L67" s="103"/>
      <c r="M67" s="103"/>
      <c r="N67" s="97"/>
      <c r="O67" s="97"/>
      <c r="P67" s="97"/>
      <c r="Q67" s="97"/>
      <c r="R67" s="103"/>
      <c r="S67" s="103"/>
      <c r="T67" s="97"/>
      <c r="U67" s="97"/>
      <c r="V67" s="104"/>
      <c r="W67" s="104"/>
      <c r="X67" s="97"/>
      <c r="Y67" s="97"/>
      <c r="Z67" s="97"/>
      <c r="AA67" s="97"/>
      <c r="AB67" s="1">
        <f>SUM(D67:AA67)</f>
        <v>0</v>
      </c>
    </row>
    <row r="68" spans="1:28" s="3" customFormat="1" ht="75" customHeight="1">
      <c r="A68" s="21">
        <v>28</v>
      </c>
      <c r="B68" s="2"/>
      <c r="C68" s="2" t="s">
        <v>96</v>
      </c>
      <c r="D68" s="97"/>
      <c r="E68" s="97"/>
      <c r="F68" s="97"/>
      <c r="G68" s="97"/>
      <c r="H68" s="104">
        <v>0</v>
      </c>
      <c r="I68" s="104">
        <v>0</v>
      </c>
      <c r="J68" s="104"/>
      <c r="K68" s="104"/>
      <c r="L68" s="97">
        <v>4.58</v>
      </c>
      <c r="M68" s="97">
        <v>1.72</v>
      </c>
      <c r="N68" s="97"/>
      <c r="O68" s="97"/>
      <c r="P68" s="97"/>
      <c r="Q68" s="97"/>
      <c r="R68" s="103"/>
      <c r="S68" s="103"/>
      <c r="T68" s="97"/>
      <c r="U68" s="97"/>
      <c r="V68" s="104"/>
      <c r="W68" s="104"/>
      <c r="X68" s="97"/>
      <c r="Y68" s="97"/>
      <c r="Z68" s="97"/>
      <c r="AA68" s="97"/>
      <c r="AB68" s="1">
        <f aca="true" t="shared" si="13" ref="AB68:AB79">SUM(D68:AA68)</f>
        <v>6.3</v>
      </c>
    </row>
    <row r="69" spans="1:28" s="3" customFormat="1" ht="75" customHeight="1">
      <c r="A69" s="21">
        <v>29</v>
      </c>
      <c r="C69" s="2" t="s">
        <v>243</v>
      </c>
      <c r="D69" s="97"/>
      <c r="E69" s="97"/>
      <c r="F69" s="97"/>
      <c r="G69" s="97"/>
      <c r="H69" s="104"/>
      <c r="I69" s="104"/>
      <c r="J69" s="104"/>
      <c r="K69" s="104"/>
      <c r="L69" s="103"/>
      <c r="M69" s="103"/>
      <c r="N69" s="97"/>
      <c r="O69" s="97"/>
      <c r="P69" s="97"/>
      <c r="Q69" s="97"/>
      <c r="R69" s="103"/>
      <c r="S69" s="103"/>
      <c r="T69" s="97"/>
      <c r="U69" s="97"/>
      <c r="V69" s="104"/>
      <c r="W69" s="104"/>
      <c r="X69" s="97"/>
      <c r="Y69" s="97"/>
      <c r="Z69" s="97"/>
      <c r="AA69" s="97"/>
      <c r="AB69" s="1">
        <f t="shared" si="13"/>
        <v>0</v>
      </c>
    </row>
    <row r="70" spans="1:28" s="3" customFormat="1" ht="75" customHeight="1">
      <c r="A70" s="21"/>
      <c r="C70" s="24" t="s">
        <v>58</v>
      </c>
      <c r="D70" s="97"/>
      <c r="E70" s="97"/>
      <c r="F70" s="97"/>
      <c r="G70" s="97"/>
      <c r="H70" s="104"/>
      <c r="I70" s="104"/>
      <c r="J70" s="104"/>
      <c r="K70" s="104"/>
      <c r="L70" s="105"/>
      <c r="M70" s="103"/>
      <c r="N70" s="97"/>
      <c r="O70" s="97"/>
      <c r="P70" s="97"/>
      <c r="Q70" s="97"/>
      <c r="R70" s="103"/>
      <c r="S70" s="103"/>
      <c r="T70" s="97"/>
      <c r="U70" s="97"/>
      <c r="V70" s="104"/>
      <c r="W70" s="104"/>
      <c r="X70" s="97"/>
      <c r="Y70" s="97"/>
      <c r="Z70" s="97"/>
      <c r="AA70" s="97"/>
      <c r="AB70" s="1">
        <f t="shared" si="13"/>
        <v>0</v>
      </c>
    </row>
    <row r="71" spans="1:28" s="3" customFormat="1" ht="75" customHeight="1">
      <c r="A71" s="21">
        <v>30</v>
      </c>
      <c r="B71" s="33"/>
      <c r="C71" s="2" t="s">
        <v>227</v>
      </c>
      <c r="D71" s="97"/>
      <c r="E71" s="97"/>
      <c r="F71" s="97"/>
      <c r="G71" s="97"/>
      <c r="H71" s="104">
        <v>0</v>
      </c>
      <c r="I71" s="104">
        <v>0</v>
      </c>
      <c r="J71" s="104"/>
      <c r="K71" s="104"/>
      <c r="L71" s="103"/>
      <c r="M71" s="103"/>
      <c r="N71" s="97"/>
      <c r="O71" s="97"/>
      <c r="P71" s="97"/>
      <c r="Q71" s="97"/>
      <c r="R71" s="103"/>
      <c r="S71" s="103"/>
      <c r="T71" s="97"/>
      <c r="U71" s="97"/>
      <c r="V71" s="104"/>
      <c r="W71" s="104"/>
      <c r="X71" s="97"/>
      <c r="Y71" s="97"/>
      <c r="Z71" s="97"/>
      <c r="AA71" s="97"/>
      <c r="AB71" s="1">
        <f t="shared" si="13"/>
        <v>0</v>
      </c>
    </row>
    <row r="72" spans="1:28" s="3" customFormat="1" ht="75" customHeight="1">
      <c r="A72" s="21"/>
      <c r="C72" s="24" t="s">
        <v>59</v>
      </c>
      <c r="D72" s="97">
        <v>0</v>
      </c>
      <c r="E72" s="97"/>
      <c r="F72" s="97"/>
      <c r="G72" s="97"/>
      <c r="H72" s="104">
        <v>52.9</v>
      </c>
      <c r="I72" s="104">
        <v>0</v>
      </c>
      <c r="J72" s="104"/>
      <c r="K72" s="104"/>
      <c r="L72" s="105"/>
      <c r="M72" s="103"/>
      <c r="N72" s="97"/>
      <c r="O72" s="97"/>
      <c r="P72" s="97"/>
      <c r="Q72" s="97"/>
      <c r="R72" s="103"/>
      <c r="S72" s="103"/>
      <c r="T72" s="97"/>
      <c r="U72" s="97"/>
      <c r="V72" s="104"/>
      <c r="W72" s="104"/>
      <c r="X72" s="97"/>
      <c r="Y72" s="97"/>
      <c r="Z72" s="97"/>
      <c r="AA72" s="97"/>
      <c r="AB72" s="1">
        <f t="shared" si="13"/>
        <v>52.9</v>
      </c>
    </row>
    <row r="73" spans="1:28" s="3" customFormat="1" ht="75" customHeight="1">
      <c r="A73" s="21">
        <v>31</v>
      </c>
      <c r="B73" s="46"/>
      <c r="C73" s="2" t="s">
        <v>220</v>
      </c>
      <c r="D73" s="125">
        <f>267</f>
        <v>267</v>
      </c>
      <c r="E73" s="97"/>
      <c r="F73" s="97"/>
      <c r="G73" s="97"/>
      <c r="H73" s="114"/>
      <c r="I73" s="104"/>
      <c r="J73" s="104"/>
      <c r="K73" s="104"/>
      <c r="L73" s="97">
        <v>154.83</v>
      </c>
      <c r="M73" s="97">
        <v>9.31</v>
      </c>
      <c r="N73" s="97"/>
      <c r="O73" s="97"/>
      <c r="P73" s="97"/>
      <c r="Q73" s="97"/>
      <c r="R73" s="103"/>
      <c r="S73" s="103"/>
      <c r="T73" s="97"/>
      <c r="U73" s="97"/>
      <c r="V73" s="104"/>
      <c r="W73" s="104"/>
      <c r="X73" s="97"/>
      <c r="Y73" s="97"/>
      <c r="Z73" s="97"/>
      <c r="AA73" s="97"/>
      <c r="AB73" s="1">
        <f t="shared" si="13"/>
        <v>431.14000000000004</v>
      </c>
    </row>
    <row r="74" spans="1:31" s="3" customFormat="1" ht="75" customHeight="1">
      <c r="A74" s="21">
        <v>32</v>
      </c>
      <c r="B74" s="33"/>
      <c r="C74" s="2" t="s">
        <v>200</v>
      </c>
      <c r="D74" s="125"/>
      <c r="E74" s="97"/>
      <c r="F74" s="97">
        <v>0</v>
      </c>
      <c r="G74" s="97">
        <v>0</v>
      </c>
      <c r="H74" s="114"/>
      <c r="I74" s="104"/>
      <c r="J74" s="104"/>
      <c r="K74" s="104"/>
      <c r="L74" s="105"/>
      <c r="M74" s="103"/>
      <c r="N74" s="97">
        <v>0</v>
      </c>
      <c r="O74" s="97">
        <v>0</v>
      </c>
      <c r="P74" s="97"/>
      <c r="Q74" s="97"/>
      <c r="R74" s="103"/>
      <c r="S74" s="104">
        <v>0.0037</v>
      </c>
      <c r="T74" s="97"/>
      <c r="U74" s="97"/>
      <c r="V74" s="104">
        <v>0</v>
      </c>
      <c r="W74" s="104"/>
      <c r="X74" s="97">
        <v>94.32</v>
      </c>
      <c r="Y74" s="97">
        <v>0</v>
      </c>
      <c r="Z74" s="97"/>
      <c r="AA74" s="97"/>
      <c r="AB74" s="1">
        <f t="shared" si="13"/>
        <v>94.32369999999999</v>
      </c>
      <c r="AE74" s="67"/>
    </row>
    <row r="75" spans="1:31" s="3" customFormat="1" ht="75" customHeight="1">
      <c r="A75" s="21"/>
      <c r="B75" s="47"/>
      <c r="C75" s="48" t="s">
        <v>189</v>
      </c>
      <c r="D75" s="98">
        <f>SUM(D72:D74)</f>
        <v>267</v>
      </c>
      <c r="E75" s="98">
        <f>SUM(E73:E74)</f>
        <v>0</v>
      </c>
      <c r="F75" s="98">
        <f>F73+F74</f>
        <v>0</v>
      </c>
      <c r="G75" s="98">
        <f>G73+G74</f>
        <v>0</v>
      </c>
      <c r="H75" s="98">
        <f>H73+H74+H72</f>
        <v>52.9</v>
      </c>
      <c r="I75" s="98">
        <f>I73+I74+I72</f>
        <v>0</v>
      </c>
      <c r="J75" s="1">
        <f aca="true" t="shared" si="14" ref="J75:Y75">J73+J74</f>
        <v>0</v>
      </c>
      <c r="K75" s="1">
        <f t="shared" si="14"/>
        <v>0</v>
      </c>
      <c r="L75" s="98">
        <f t="shared" si="14"/>
        <v>154.83</v>
      </c>
      <c r="M75" s="98">
        <f t="shared" si="14"/>
        <v>9.31</v>
      </c>
      <c r="N75" s="98">
        <f t="shared" si="14"/>
        <v>0</v>
      </c>
      <c r="O75" s="98">
        <f t="shared" si="14"/>
        <v>0</v>
      </c>
      <c r="P75" s="98">
        <f t="shared" si="14"/>
        <v>0</v>
      </c>
      <c r="Q75" s="98">
        <f t="shared" si="14"/>
        <v>0</v>
      </c>
      <c r="R75" s="1">
        <f t="shared" si="14"/>
        <v>0</v>
      </c>
      <c r="S75" s="1">
        <f>S73+S74</f>
        <v>0.0037</v>
      </c>
      <c r="T75" s="98">
        <f t="shared" si="14"/>
        <v>0</v>
      </c>
      <c r="U75" s="98">
        <f t="shared" si="14"/>
        <v>0</v>
      </c>
      <c r="V75" s="1">
        <f t="shared" si="14"/>
        <v>0</v>
      </c>
      <c r="W75" s="1">
        <f t="shared" si="14"/>
        <v>0</v>
      </c>
      <c r="X75" s="98">
        <f t="shared" si="14"/>
        <v>94.32</v>
      </c>
      <c r="Y75" s="98">
        <f t="shared" si="14"/>
        <v>0</v>
      </c>
      <c r="Z75" s="98">
        <f>Z73+Z74</f>
        <v>0</v>
      </c>
      <c r="AA75" s="97"/>
      <c r="AB75" s="1">
        <f t="shared" si="13"/>
        <v>578.3637</v>
      </c>
      <c r="AE75" s="67"/>
    </row>
    <row r="76" spans="1:28" s="3" customFormat="1" ht="75" customHeight="1">
      <c r="A76" s="21"/>
      <c r="B76" s="47"/>
      <c r="C76" s="48" t="s">
        <v>212</v>
      </c>
      <c r="D76" s="97"/>
      <c r="E76" s="97"/>
      <c r="F76" s="97"/>
      <c r="G76" s="97"/>
      <c r="H76" s="104"/>
      <c r="I76" s="104"/>
      <c r="J76" s="104"/>
      <c r="K76" s="104"/>
      <c r="L76" s="103"/>
      <c r="M76" s="103"/>
      <c r="N76" s="97"/>
      <c r="O76" s="97"/>
      <c r="P76" s="97"/>
      <c r="Q76" s="97"/>
      <c r="R76" s="103"/>
      <c r="S76" s="103"/>
      <c r="T76" s="97"/>
      <c r="U76" s="97"/>
      <c r="V76" s="104"/>
      <c r="W76" s="104"/>
      <c r="X76" s="97"/>
      <c r="Y76" s="97"/>
      <c r="Z76" s="97"/>
      <c r="AA76" s="97"/>
      <c r="AB76" s="1"/>
    </row>
    <row r="77" spans="1:28" s="3" customFormat="1" ht="75" customHeight="1">
      <c r="A77" s="21">
        <v>33</v>
      </c>
      <c r="B77" s="47"/>
      <c r="C77" s="2" t="s">
        <v>218</v>
      </c>
      <c r="D77" s="97"/>
      <c r="E77" s="97"/>
      <c r="F77" s="97">
        <v>0</v>
      </c>
      <c r="G77" s="97">
        <v>0</v>
      </c>
      <c r="H77" s="104">
        <v>0</v>
      </c>
      <c r="I77" s="104">
        <v>0</v>
      </c>
      <c r="J77" s="104">
        <v>0</v>
      </c>
      <c r="K77" s="104">
        <v>0</v>
      </c>
      <c r="L77" s="104">
        <v>0</v>
      </c>
      <c r="M77" s="104">
        <v>0</v>
      </c>
      <c r="N77" s="97"/>
      <c r="O77" s="97"/>
      <c r="P77" s="97"/>
      <c r="Q77" s="97"/>
      <c r="R77" s="103"/>
      <c r="S77" s="103"/>
      <c r="T77" s="97"/>
      <c r="U77" s="97"/>
      <c r="V77" s="104"/>
      <c r="W77" s="104"/>
      <c r="X77" s="97"/>
      <c r="Y77" s="97"/>
      <c r="Z77" s="97"/>
      <c r="AA77" s="97"/>
      <c r="AB77" s="1">
        <f t="shared" si="13"/>
        <v>0</v>
      </c>
    </row>
    <row r="78" spans="1:28" s="3" customFormat="1" ht="75" customHeight="1">
      <c r="A78" s="21"/>
      <c r="B78" s="47"/>
      <c r="C78" s="48" t="s">
        <v>213</v>
      </c>
      <c r="D78" s="98">
        <f aca="true" t="shared" si="15" ref="D78:J78">D77</f>
        <v>0</v>
      </c>
      <c r="E78" s="98">
        <f t="shared" si="15"/>
        <v>0</v>
      </c>
      <c r="F78" s="98">
        <f t="shared" si="15"/>
        <v>0</v>
      </c>
      <c r="G78" s="98">
        <f t="shared" si="15"/>
        <v>0</v>
      </c>
      <c r="H78" s="1">
        <f t="shared" si="15"/>
        <v>0</v>
      </c>
      <c r="I78" s="1">
        <f t="shared" si="15"/>
        <v>0</v>
      </c>
      <c r="J78" s="1">
        <f t="shared" si="15"/>
        <v>0</v>
      </c>
      <c r="K78" s="1"/>
      <c r="L78" s="98">
        <f>L77</f>
        <v>0</v>
      </c>
      <c r="M78" s="98">
        <f>M77</f>
        <v>0</v>
      </c>
      <c r="N78" s="98"/>
      <c r="O78" s="98"/>
      <c r="P78" s="98"/>
      <c r="Q78" s="98"/>
      <c r="R78" s="105"/>
      <c r="S78" s="105"/>
      <c r="T78" s="98"/>
      <c r="U78" s="98"/>
      <c r="V78" s="1"/>
      <c r="W78" s="1"/>
      <c r="X78" s="98"/>
      <c r="Y78" s="98"/>
      <c r="Z78" s="98">
        <f>Z77</f>
        <v>0</v>
      </c>
      <c r="AA78" s="97"/>
      <c r="AB78" s="1">
        <f t="shared" si="13"/>
        <v>0</v>
      </c>
    </row>
    <row r="79" spans="1:28" s="3" customFormat="1" ht="75" customHeight="1">
      <c r="A79" s="21"/>
      <c r="C79" s="24" t="s">
        <v>61</v>
      </c>
      <c r="D79" s="97"/>
      <c r="E79" s="97"/>
      <c r="F79" s="97"/>
      <c r="G79" s="97"/>
      <c r="H79" s="104"/>
      <c r="I79" s="104"/>
      <c r="J79" s="104"/>
      <c r="K79" s="104"/>
      <c r="L79" s="103"/>
      <c r="M79" s="103"/>
      <c r="N79" s="97"/>
      <c r="O79" s="97"/>
      <c r="P79" s="97"/>
      <c r="Q79" s="97"/>
      <c r="R79" s="103"/>
      <c r="S79" s="103"/>
      <c r="T79" s="97"/>
      <c r="U79" s="97"/>
      <c r="V79" s="104"/>
      <c r="W79" s="104"/>
      <c r="X79" s="97"/>
      <c r="Y79" s="97"/>
      <c r="Z79" s="97"/>
      <c r="AA79" s="97"/>
      <c r="AB79" s="1">
        <f t="shared" si="13"/>
        <v>0</v>
      </c>
    </row>
    <row r="80" spans="1:28" s="3" customFormat="1" ht="75" customHeight="1">
      <c r="A80" s="21">
        <v>34</v>
      </c>
      <c r="B80" s="33"/>
      <c r="C80" s="2" t="s">
        <v>99</v>
      </c>
      <c r="D80" s="97"/>
      <c r="E80" s="97"/>
      <c r="F80" s="97"/>
      <c r="G80" s="97"/>
      <c r="H80" s="104">
        <v>0</v>
      </c>
      <c r="I80" s="104">
        <v>0</v>
      </c>
      <c r="J80" s="104"/>
      <c r="K80" s="104"/>
      <c r="L80" s="104">
        <v>0.38</v>
      </c>
      <c r="M80" s="104">
        <v>46.01</v>
      </c>
      <c r="N80" s="97"/>
      <c r="O80" s="97"/>
      <c r="P80" s="97"/>
      <c r="Q80" s="97"/>
      <c r="R80" s="104">
        <v>20.51</v>
      </c>
      <c r="S80" s="104">
        <v>21.68</v>
      </c>
      <c r="T80" s="97"/>
      <c r="U80" s="97"/>
      <c r="V80" s="104"/>
      <c r="W80" s="104"/>
      <c r="X80" s="97"/>
      <c r="Y80" s="97"/>
      <c r="Z80" s="97"/>
      <c r="AA80" s="97"/>
      <c r="AB80" s="1">
        <f aca="true" t="shared" si="16" ref="AB80:AB87">SUM(D80:AA80)</f>
        <v>88.58000000000001</v>
      </c>
    </row>
    <row r="81" spans="1:28" s="3" customFormat="1" ht="75" customHeight="1">
      <c r="A81" s="21"/>
      <c r="C81" s="24" t="s">
        <v>132</v>
      </c>
      <c r="D81" s="97"/>
      <c r="E81" s="97"/>
      <c r="F81" s="97"/>
      <c r="G81" s="97"/>
      <c r="H81" s="104"/>
      <c r="I81" s="104"/>
      <c r="J81" s="104"/>
      <c r="K81" s="104"/>
      <c r="L81" s="105"/>
      <c r="M81" s="103"/>
      <c r="N81" s="97"/>
      <c r="O81" s="97"/>
      <c r="P81" s="97"/>
      <c r="Q81" s="97"/>
      <c r="R81" s="103"/>
      <c r="S81" s="103"/>
      <c r="T81" s="97"/>
      <c r="U81" s="97"/>
      <c r="V81" s="104"/>
      <c r="W81" s="104"/>
      <c r="X81" s="97"/>
      <c r="Y81" s="97"/>
      <c r="Z81" s="97"/>
      <c r="AA81" s="97"/>
      <c r="AB81" s="1">
        <f t="shared" si="16"/>
        <v>0</v>
      </c>
    </row>
    <row r="82" spans="1:28" s="3" customFormat="1" ht="75" customHeight="1">
      <c r="A82" s="21">
        <v>35</v>
      </c>
      <c r="B82" s="33"/>
      <c r="C82" s="2" t="s">
        <v>62</v>
      </c>
      <c r="D82" s="97"/>
      <c r="E82" s="97"/>
      <c r="F82" s="97"/>
      <c r="G82" s="97"/>
      <c r="H82" s="104">
        <v>5.6</v>
      </c>
      <c r="I82" s="104"/>
      <c r="J82" s="104"/>
      <c r="K82" s="104"/>
      <c r="L82" s="97">
        <v>0</v>
      </c>
      <c r="M82" s="97">
        <v>0.01</v>
      </c>
      <c r="N82" s="97"/>
      <c r="O82" s="97"/>
      <c r="P82" s="97"/>
      <c r="Q82" s="97"/>
      <c r="R82" s="103"/>
      <c r="S82" s="103"/>
      <c r="T82" s="97"/>
      <c r="U82" s="97"/>
      <c r="V82" s="104"/>
      <c r="W82" s="104"/>
      <c r="X82" s="97"/>
      <c r="Y82" s="97"/>
      <c r="Z82" s="97"/>
      <c r="AA82" s="97"/>
      <c r="AB82" s="1">
        <f t="shared" si="16"/>
        <v>5.609999999999999</v>
      </c>
    </row>
    <row r="83" spans="1:28" s="3" customFormat="1" ht="75" customHeight="1">
      <c r="A83" s="21"/>
      <c r="C83" s="24" t="s">
        <v>133</v>
      </c>
      <c r="D83" s="97"/>
      <c r="E83" s="97"/>
      <c r="F83" s="97"/>
      <c r="G83" s="97"/>
      <c r="H83" s="104"/>
      <c r="I83" s="104"/>
      <c r="J83" s="104"/>
      <c r="K83" s="104"/>
      <c r="L83" s="105"/>
      <c r="M83" s="103"/>
      <c r="N83" s="97"/>
      <c r="O83" s="97"/>
      <c r="P83" s="97"/>
      <c r="Q83" s="97"/>
      <c r="R83" s="103"/>
      <c r="S83" s="103"/>
      <c r="T83" s="97"/>
      <c r="U83" s="97"/>
      <c r="V83" s="104"/>
      <c r="W83" s="104"/>
      <c r="X83" s="97"/>
      <c r="Y83" s="97"/>
      <c r="Z83" s="97"/>
      <c r="AA83" s="97"/>
      <c r="AB83" s="1">
        <f t="shared" si="16"/>
        <v>0</v>
      </c>
    </row>
    <row r="84" spans="1:28" s="3" customFormat="1" ht="75" customHeight="1">
      <c r="A84" s="21">
        <v>36</v>
      </c>
      <c r="B84" s="33"/>
      <c r="C84" s="2" t="s">
        <v>62</v>
      </c>
      <c r="D84" s="97"/>
      <c r="E84" s="97"/>
      <c r="F84" s="97"/>
      <c r="G84" s="97"/>
      <c r="H84" s="104">
        <v>0</v>
      </c>
      <c r="I84" s="104"/>
      <c r="J84" s="104"/>
      <c r="K84" s="104"/>
      <c r="L84" s="104">
        <v>0</v>
      </c>
      <c r="M84" s="1"/>
      <c r="N84" s="97"/>
      <c r="O84" s="97"/>
      <c r="P84" s="97"/>
      <c r="Q84" s="97"/>
      <c r="R84" s="103"/>
      <c r="S84" s="103"/>
      <c r="T84" s="97"/>
      <c r="U84" s="97"/>
      <c r="V84" s="104"/>
      <c r="W84" s="104"/>
      <c r="X84" s="97"/>
      <c r="Y84" s="97"/>
      <c r="Z84" s="97"/>
      <c r="AA84" s="97"/>
      <c r="AB84" s="1">
        <f t="shared" si="16"/>
        <v>0</v>
      </c>
    </row>
    <row r="85" spans="1:28" s="3" customFormat="1" ht="75" customHeight="1">
      <c r="A85" s="21">
        <v>37</v>
      </c>
      <c r="B85" s="47"/>
      <c r="C85" s="48" t="s">
        <v>230</v>
      </c>
      <c r="D85" s="97"/>
      <c r="E85" s="97"/>
      <c r="F85" s="97"/>
      <c r="G85" s="97"/>
      <c r="H85" s="1"/>
      <c r="I85" s="104"/>
      <c r="J85" s="104"/>
      <c r="K85" s="104"/>
      <c r="L85" s="103"/>
      <c r="M85" s="103"/>
      <c r="N85" s="98"/>
      <c r="O85" s="98"/>
      <c r="P85" s="98"/>
      <c r="Q85" s="98"/>
      <c r="R85" s="105"/>
      <c r="S85" s="105"/>
      <c r="T85" s="98"/>
      <c r="U85" s="98"/>
      <c r="V85" s="1"/>
      <c r="W85" s="1"/>
      <c r="X85" s="98"/>
      <c r="Y85" s="98"/>
      <c r="Z85" s="98"/>
      <c r="AA85" s="98"/>
      <c r="AB85" s="1">
        <f t="shared" si="16"/>
        <v>0</v>
      </c>
    </row>
    <row r="86" spans="1:31" s="3" customFormat="1" ht="75" customHeight="1">
      <c r="A86" s="22">
        <v>38</v>
      </c>
      <c r="B86" s="47"/>
      <c r="C86" s="48" t="s">
        <v>229</v>
      </c>
      <c r="D86" s="97"/>
      <c r="E86" s="97"/>
      <c r="F86" s="97"/>
      <c r="G86" s="97"/>
      <c r="H86" s="1"/>
      <c r="I86" s="104"/>
      <c r="J86" s="104"/>
      <c r="K86" s="104"/>
      <c r="L86" s="97">
        <v>0</v>
      </c>
      <c r="M86" s="104">
        <v>0</v>
      </c>
      <c r="N86" s="98"/>
      <c r="O86" s="98"/>
      <c r="P86" s="98"/>
      <c r="Q86" s="98"/>
      <c r="R86" s="105"/>
      <c r="S86" s="105"/>
      <c r="T86" s="98"/>
      <c r="U86" s="98"/>
      <c r="V86" s="1"/>
      <c r="W86" s="1"/>
      <c r="X86" s="98"/>
      <c r="Y86" s="98"/>
      <c r="Z86" s="98"/>
      <c r="AA86" s="98"/>
      <c r="AB86" s="1">
        <f t="shared" si="16"/>
        <v>0</v>
      </c>
      <c r="AE86" s="67"/>
    </row>
    <row r="87" spans="1:31" s="3" customFormat="1" ht="75" customHeight="1">
      <c r="A87" s="33"/>
      <c r="B87" s="33"/>
      <c r="C87" s="48" t="s">
        <v>190</v>
      </c>
      <c r="D87" s="98">
        <f aca="true" t="shared" si="17" ref="D87:Z87">D68+D71+D75+D80+D82+D84+D78+D85+D86</f>
        <v>267</v>
      </c>
      <c r="E87" s="98">
        <f t="shared" si="17"/>
        <v>0</v>
      </c>
      <c r="F87" s="98">
        <f t="shared" si="17"/>
        <v>0</v>
      </c>
      <c r="G87" s="98">
        <f t="shared" si="17"/>
        <v>0</v>
      </c>
      <c r="H87" s="1">
        <f t="shared" si="17"/>
        <v>58.5</v>
      </c>
      <c r="I87" s="1">
        <f t="shared" si="17"/>
        <v>0</v>
      </c>
      <c r="J87" s="1">
        <f t="shared" si="17"/>
        <v>0</v>
      </c>
      <c r="K87" s="1">
        <f>K68+K71+K75+K80+K82+K84+K78+K85+K86+K69</f>
        <v>0</v>
      </c>
      <c r="L87" s="98">
        <f>L68+L71+L75+L80+L82+L84+L78+L85+L86+L69</f>
        <v>159.79000000000002</v>
      </c>
      <c r="M87" s="98">
        <f t="shared" si="17"/>
        <v>57.05</v>
      </c>
      <c r="N87" s="98">
        <f t="shared" si="17"/>
        <v>0</v>
      </c>
      <c r="O87" s="98">
        <f t="shared" si="17"/>
        <v>0</v>
      </c>
      <c r="P87" s="98">
        <f t="shared" si="17"/>
        <v>0</v>
      </c>
      <c r="Q87" s="98">
        <f t="shared" si="17"/>
        <v>0</v>
      </c>
      <c r="R87" s="1">
        <f t="shared" si="17"/>
        <v>20.51</v>
      </c>
      <c r="S87" s="1">
        <f t="shared" si="17"/>
        <v>21.683699999999998</v>
      </c>
      <c r="T87" s="98">
        <f t="shared" si="17"/>
        <v>0</v>
      </c>
      <c r="U87" s="98">
        <f t="shared" si="17"/>
        <v>0</v>
      </c>
      <c r="V87" s="1">
        <f t="shared" si="17"/>
        <v>0</v>
      </c>
      <c r="W87" s="1">
        <f t="shared" si="17"/>
        <v>0</v>
      </c>
      <c r="X87" s="98">
        <f t="shared" si="17"/>
        <v>94.32</v>
      </c>
      <c r="Y87" s="98">
        <f t="shared" si="17"/>
        <v>0</v>
      </c>
      <c r="Z87" s="98">
        <f t="shared" si="17"/>
        <v>0</v>
      </c>
      <c r="AA87" s="97"/>
      <c r="AB87" s="1">
        <f t="shared" si="16"/>
        <v>678.8537000000001</v>
      </c>
      <c r="AE87" s="67"/>
    </row>
    <row r="88" spans="1:28" s="3" customFormat="1" ht="75" customHeight="1">
      <c r="A88" s="21"/>
      <c r="B88" s="33"/>
      <c r="C88" s="46" t="s">
        <v>7</v>
      </c>
      <c r="D88" s="132"/>
      <c r="E88" s="132"/>
      <c r="F88" s="124"/>
      <c r="G88" s="124"/>
      <c r="H88" s="135"/>
      <c r="I88" s="135"/>
      <c r="J88" s="135"/>
      <c r="K88" s="135"/>
      <c r="L88" s="134"/>
      <c r="M88" s="134"/>
      <c r="N88" s="132"/>
      <c r="O88" s="132"/>
      <c r="P88" s="132"/>
      <c r="Q88" s="132"/>
      <c r="R88" s="134"/>
      <c r="S88" s="134"/>
      <c r="T88" s="132"/>
      <c r="U88" s="132"/>
      <c r="V88" s="135"/>
      <c r="W88" s="135"/>
      <c r="X88" s="132"/>
      <c r="Y88" s="132"/>
      <c r="Z88" s="123"/>
      <c r="AA88" s="123"/>
      <c r="AB88" s="1"/>
    </row>
    <row r="89" spans="1:28" s="3" customFormat="1" ht="75" customHeight="1">
      <c r="A89" s="21"/>
      <c r="C89" s="24" t="s">
        <v>63</v>
      </c>
      <c r="D89" s="97"/>
      <c r="E89" s="97"/>
      <c r="F89" s="97"/>
      <c r="G89" s="97"/>
      <c r="H89" s="104"/>
      <c r="I89" s="104"/>
      <c r="J89" s="104"/>
      <c r="K89" s="104"/>
      <c r="L89" s="103"/>
      <c r="M89" s="103"/>
      <c r="N89" s="97"/>
      <c r="O89" s="97"/>
      <c r="P89" s="97"/>
      <c r="Q89" s="97"/>
      <c r="R89" s="103"/>
      <c r="S89" s="103"/>
      <c r="T89" s="97"/>
      <c r="U89" s="97"/>
      <c r="V89" s="104"/>
      <c r="W89" s="104"/>
      <c r="X89" s="97"/>
      <c r="Y89" s="97"/>
      <c r="Z89" s="97"/>
      <c r="AA89" s="97"/>
      <c r="AB89" s="1"/>
    </row>
    <row r="90" spans="1:28" s="3" customFormat="1" ht="75" customHeight="1">
      <c r="A90" s="21">
        <v>39</v>
      </c>
      <c r="B90" s="33"/>
      <c r="C90" s="2" t="s">
        <v>241</v>
      </c>
      <c r="D90" s="97">
        <v>0</v>
      </c>
      <c r="E90" s="97"/>
      <c r="F90" s="97"/>
      <c r="G90" s="97"/>
      <c r="H90" s="104">
        <v>64.9</v>
      </c>
      <c r="I90" s="104">
        <v>0</v>
      </c>
      <c r="J90" s="104"/>
      <c r="K90" s="104"/>
      <c r="L90" s="104">
        <v>32.06</v>
      </c>
      <c r="M90" s="104">
        <v>60.71</v>
      </c>
      <c r="N90" s="97"/>
      <c r="O90" s="97"/>
      <c r="P90" s="97">
        <v>139.14</v>
      </c>
      <c r="Q90" s="97">
        <v>0</v>
      </c>
      <c r="R90" s="103"/>
      <c r="S90" s="103"/>
      <c r="T90" s="97"/>
      <c r="U90" s="97"/>
      <c r="V90" s="104"/>
      <c r="W90" s="104"/>
      <c r="X90" s="97"/>
      <c r="Y90" s="97"/>
      <c r="Z90" s="97">
        <f>12.4+19.32+21.5</f>
        <v>53.22</v>
      </c>
      <c r="AA90" s="97">
        <v>0</v>
      </c>
      <c r="AB90" s="1">
        <f aca="true" t="shared" si="18" ref="AB90:AB129">SUM(D90:AA90)</f>
        <v>350.03</v>
      </c>
    </row>
    <row r="91" spans="1:28" s="3" customFormat="1" ht="75" customHeight="1">
      <c r="A91" s="21"/>
      <c r="B91" s="33"/>
      <c r="C91" s="48" t="s">
        <v>191</v>
      </c>
      <c r="D91" s="98">
        <f>D90</f>
        <v>0</v>
      </c>
      <c r="E91" s="98"/>
      <c r="F91" s="98"/>
      <c r="G91" s="98"/>
      <c r="H91" s="1">
        <f>H90</f>
        <v>64.9</v>
      </c>
      <c r="I91" s="1">
        <f>I90</f>
        <v>0</v>
      </c>
      <c r="J91" s="1"/>
      <c r="K91" s="1"/>
      <c r="L91" s="98">
        <f>L90</f>
        <v>32.06</v>
      </c>
      <c r="M91" s="98">
        <f>M90</f>
        <v>60.71</v>
      </c>
      <c r="N91" s="98"/>
      <c r="O91" s="98"/>
      <c r="P91" s="98">
        <f>P90</f>
        <v>139.14</v>
      </c>
      <c r="Q91" s="98">
        <f>Q90</f>
        <v>0</v>
      </c>
      <c r="R91" s="105"/>
      <c r="S91" s="105"/>
      <c r="T91" s="98"/>
      <c r="U91" s="98"/>
      <c r="V91" s="1"/>
      <c r="W91" s="1"/>
      <c r="X91" s="98"/>
      <c r="Y91" s="98"/>
      <c r="Z91" s="98">
        <f>Z90</f>
        <v>53.22</v>
      </c>
      <c r="AA91" s="98">
        <f>AA90</f>
        <v>0</v>
      </c>
      <c r="AB91" s="1">
        <f t="shared" si="18"/>
        <v>350.03</v>
      </c>
    </row>
    <row r="92" spans="1:28" s="3" customFormat="1" ht="75" customHeight="1">
      <c r="A92" s="21"/>
      <c r="B92" s="33"/>
      <c r="C92" s="24" t="s">
        <v>64</v>
      </c>
      <c r="D92" s="97">
        <v>0</v>
      </c>
      <c r="E92" s="97"/>
      <c r="F92" s="97"/>
      <c r="G92" s="97"/>
      <c r="H92" s="104">
        <v>363.6</v>
      </c>
      <c r="I92" s="104">
        <v>0</v>
      </c>
      <c r="J92" s="104"/>
      <c r="K92" s="104"/>
      <c r="L92" s="103"/>
      <c r="M92" s="103"/>
      <c r="N92" s="97"/>
      <c r="O92" s="97"/>
      <c r="P92" s="97"/>
      <c r="Q92" s="97"/>
      <c r="R92" s="103"/>
      <c r="S92" s="103"/>
      <c r="T92" s="97"/>
      <c r="U92" s="97"/>
      <c r="V92" s="104"/>
      <c r="W92" s="104"/>
      <c r="X92" s="97"/>
      <c r="Y92" s="97"/>
      <c r="Z92" s="97"/>
      <c r="AA92" s="97"/>
      <c r="AB92" s="1">
        <f t="shared" si="18"/>
        <v>363.6</v>
      </c>
    </row>
    <row r="93" spans="1:28" s="3" customFormat="1" ht="75" customHeight="1">
      <c r="A93" s="21">
        <v>40</v>
      </c>
      <c r="B93" s="47"/>
      <c r="C93" s="2" t="s">
        <v>73</v>
      </c>
      <c r="D93" s="97">
        <v>0</v>
      </c>
      <c r="E93" s="97"/>
      <c r="F93" s="97"/>
      <c r="G93" s="97"/>
      <c r="H93" s="114">
        <v>0</v>
      </c>
      <c r="I93" s="114">
        <v>0</v>
      </c>
      <c r="J93" s="104"/>
      <c r="K93" s="104"/>
      <c r="L93" s="97">
        <v>12.24</v>
      </c>
      <c r="M93" s="97">
        <v>0.02</v>
      </c>
      <c r="N93" s="129">
        <v>17.76</v>
      </c>
      <c r="O93" s="129">
        <v>0</v>
      </c>
      <c r="P93" s="124">
        <v>287.58</v>
      </c>
      <c r="Q93" s="97">
        <v>0</v>
      </c>
      <c r="R93" s="105"/>
      <c r="S93" s="105"/>
      <c r="T93" s="98"/>
      <c r="U93" s="98"/>
      <c r="V93" s="1"/>
      <c r="W93" s="1"/>
      <c r="X93" s="98"/>
      <c r="Y93" s="98"/>
      <c r="Z93" s="97">
        <v>4.22</v>
      </c>
      <c r="AA93" s="97">
        <v>0</v>
      </c>
      <c r="AB93" s="1">
        <f>SUM(D93:AA93)</f>
        <v>321.82</v>
      </c>
    </row>
    <row r="94" spans="1:28" s="3" customFormat="1" ht="75" customHeight="1">
      <c r="A94" s="21">
        <v>41</v>
      </c>
      <c r="C94" s="2" t="s">
        <v>74</v>
      </c>
      <c r="D94" s="97"/>
      <c r="E94" s="97"/>
      <c r="F94" s="97"/>
      <c r="G94" s="97"/>
      <c r="H94" s="114"/>
      <c r="I94" s="114"/>
      <c r="J94" s="104"/>
      <c r="K94" s="104"/>
      <c r="L94" s="97">
        <v>0</v>
      </c>
      <c r="M94" s="97">
        <v>0</v>
      </c>
      <c r="N94" s="129"/>
      <c r="O94" s="129"/>
      <c r="P94" s="124">
        <v>35.94</v>
      </c>
      <c r="Q94" s="97">
        <v>0</v>
      </c>
      <c r="R94" s="103"/>
      <c r="S94" s="103"/>
      <c r="T94" s="97"/>
      <c r="U94" s="97"/>
      <c r="V94" s="104"/>
      <c r="W94" s="104"/>
      <c r="X94" s="97"/>
      <c r="Y94" s="97"/>
      <c r="Z94" s="97"/>
      <c r="AA94" s="97"/>
      <c r="AB94" s="1">
        <f t="shared" si="18"/>
        <v>35.94</v>
      </c>
    </row>
    <row r="95" spans="1:28" s="3" customFormat="1" ht="75" customHeight="1">
      <c r="A95" s="21">
        <v>42</v>
      </c>
      <c r="B95" s="33"/>
      <c r="C95" s="2" t="s">
        <v>75</v>
      </c>
      <c r="D95" s="97">
        <v>60</v>
      </c>
      <c r="E95" s="97"/>
      <c r="F95" s="97"/>
      <c r="G95" s="97"/>
      <c r="H95" s="114"/>
      <c r="I95" s="114"/>
      <c r="J95" s="104"/>
      <c r="K95" s="104"/>
      <c r="L95" s="104">
        <v>19.75</v>
      </c>
      <c r="M95" s="104">
        <v>0.6</v>
      </c>
      <c r="N95" s="129">
        <v>0</v>
      </c>
      <c r="O95" s="129">
        <v>0</v>
      </c>
      <c r="P95" s="124">
        <v>37.37</v>
      </c>
      <c r="Q95" s="97">
        <v>0</v>
      </c>
      <c r="R95" s="103"/>
      <c r="S95" s="103"/>
      <c r="T95" s="97"/>
      <c r="U95" s="97"/>
      <c r="V95" s="104"/>
      <c r="W95" s="104"/>
      <c r="X95" s="97"/>
      <c r="Y95" s="97"/>
      <c r="Z95" s="97">
        <v>0</v>
      </c>
      <c r="AA95" s="97">
        <v>0</v>
      </c>
      <c r="AB95" s="1">
        <f t="shared" si="18"/>
        <v>117.72</v>
      </c>
    </row>
    <row r="96" spans="1:28" s="3" customFormat="1" ht="75" customHeight="1">
      <c r="A96" s="21">
        <v>43</v>
      </c>
      <c r="B96" s="33"/>
      <c r="C96" s="2" t="s">
        <v>76</v>
      </c>
      <c r="D96" s="97">
        <v>0</v>
      </c>
      <c r="E96" s="97"/>
      <c r="F96" s="97"/>
      <c r="G96" s="97"/>
      <c r="H96" s="114"/>
      <c r="I96" s="114"/>
      <c r="J96" s="104"/>
      <c r="K96" s="104"/>
      <c r="L96" s="104">
        <v>25.11</v>
      </c>
      <c r="M96" s="104">
        <v>57.18</v>
      </c>
      <c r="N96" s="129">
        <v>0</v>
      </c>
      <c r="O96" s="129">
        <v>0</v>
      </c>
      <c r="P96" s="124">
        <v>51.68</v>
      </c>
      <c r="Q96" s="97">
        <v>0</v>
      </c>
      <c r="R96" s="103"/>
      <c r="S96" s="103"/>
      <c r="T96" s="97"/>
      <c r="U96" s="97"/>
      <c r="V96" s="104"/>
      <c r="W96" s="104"/>
      <c r="X96" s="97"/>
      <c r="Y96" s="97"/>
      <c r="Z96" s="97">
        <v>2.27</v>
      </c>
      <c r="AA96" s="97">
        <v>0</v>
      </c>
      <c r="AB96" s="1">
        <f t="shared" si="18"/>
        <v>136.24</v>
      </c>
    </row>
    <row r="97" spans="1:28" s="3" customFormat="1" ht="75" customHeight="1">
      <c r="A97" s="21">
        <v>44</v>
      </c>
      <c r="B97" s="33"/>
      <c r="C97" s="2" t="s">
        <v>77</v>
      </c>
      <c r="D97" s="97">
        <v>0</v>
      </c>
      <c r="E97" s="97"/>
      <c r="F97" s="97"/>
      <c r="G97" s="97"/>
      <c r="H97" s="114"/>
      <c r="I97" s="114"/>
      <c r="J97" s="104"/>
      <c r="K97" s="104"/>
      <c r="L97" s="104">
        <v>43.73</v>
      </c>
      <c r="M97" s="104">
        <v>0.89</v>
      </c>
      <c r="N97" s="129">
        <v>0</v>
      </c>
      <c r="O97" s="129">
        <v>0</v>
      </c>
      <c r="P97" s="124">
        <v>80.9</v>
      </c>
      <c r="Q97" s="97">
        <v>0</v>
      </c>
      <c r="R97" s="103"/>
      <c r="S97" s="103"/>
      <c r="T97" s="97"/>
      <c r="U97" s="97"/>
      <c r="V97" s="104"/>
      <c r="W97" s="104"/>
      <c r="X97" s="97"/>
      <c r="Y97" s="97"/>
      <c r="Z97" s="97">
        <v>14.91</v>
      </c>
      <c r="AA97" s="97">
        <v>0</v>
      </c>
      <c r="AB97" s="1">
        <f t="shared" si="18"/>
        <v>140.43</v>
      </c>
    </row>
    <row r="98" spans="1:28" s="3" customFormat="1" ht="75" customHeight="1">
      <c r="A98" s="21">
        <v>45</v>
      </c>
      <c r="B98" s="33"/>
      <c r="C98" s="2" t="s">
        <v>78</v>
      </c>
      <c r="D98" s="97"/>
      <c r="E98" s="97"/>
      <c r="F98" s="97"/>
      <c r="G98" s="97"/>
      <c r="H98" s="114"/>
      <c r="I98" s="114"/>
      <c r="J98" s="104"/>
      <c r="K98" s="104"/>
      <c r="L98" s="103"/>
      <c r="M98" s="103"/>
      <c r="N98" s="129"/>
      <c r="O98" s="129"/>
      <c r="P98" s="124"/>
      <c r="Q98" s="97"/>
      <c r="R98" s="103"/>
      <c r="S98" s="103"/>
      <c r="T98" s="97"/>
      <c r="U98" s="97"/>
      <c r="V98" s="104"/>
      <c r="W98" s="104"/>
      <c r="X98" s="97"/>
      <c r="Y98" s="97"/>
      <c r="Z98" s="97"/>
      <c r="AA98" s="97"/>
      <c r="AB98" s="1">
        <f t="shared" si="18"/>
        <v>0</v>
      </c>
    </row>
    <row r="99" spans="1:31" s="3" customFormat="1" ht="75" customHeight="1">
      <c r="A99" s="21"/>
      <c r="B99" s="33"/>
      <c r="C99" s="48" t="s">
        <v>192</v>
      </c>
      <c r="D99" s="98">
        <f>D93+D94+D95+D96+D97+D98+D92</f>
        <v>60</v>
      </c>
      <c r="E99" s="98"/>
      <c r="F99" s="98"/>
      <c r="G99" s="98">
        <f>SUM(G93:G98)</f>
        <v>0</v>
      </c>
      <c r="H99" s="98">
        <f>SUM(H92:H98)</f>
        <v>363.6</v>
      </c>
      <c r="I99" s="98">
        <f>SUM(I92:I98)</f>
        <v>0</v>
      </c>
      <c r="J99" s="1"/>
      <c r="K99" s="1"/>
      <c r="L99" s="98">
        <f>SUM(L93:L98)</f>
        <v>100.83</v>
      </c>
      <c r="M99" s="98">
        <f>SUM(M93:M98)</f>
        <v>58.69</v>
      </c>
      <c r="N99" s="98">
        <f>SUM(N93:N98)</f>
        <v>17.76</v>
      </c>
      <c r="O99" s="98">
        <f>SUM(O93:O98)</f>
        <v>0</v>
      </c>
      <c r="P99" s="121">
        <f>P93+P94+P95+P96+P97+P98</f>
        <v>493.47</v>
      </c>
      <c r="Q99" s="121">
        <f>Q93+Q94+Q95+Q96+Q97+Q98</f>
        <v>0</v>
      </c>
      <c r="R99" s="105"/>
      <c r="S99" s="105"/>
      <c r="T99" s="98"/>
      <c r="U99" s="98"/>
      <c r="V99" s="1"/>
      <c r="W99" s="1"/>
      <c r="X99" s="98"/>
      <c r="Y99" s="98"/>
      <c r="Z99" s="98">
        <f>Z93+Z94+Z95+Z96+Z97+Z98</f>
        <v>21.4</v>
      </c>
      <c r="AA99" s="98">
        <f>AA93+AA94+AA95+AA96+AA97+AA98</f>
        <v>0</v>
      </c>
      <c r="AB99" s="1">
        <f t="shared" si="18"/>
        <v>1115.7500000000002</v>
      </c>
      <c r="AE99" s="67"/>
    </row>
    <row r="100" spans="1:28" s="3" customFormat="1" ht="75" customHeight="1">
      <c r="A100" s="21"/>
      <c r="B100" s="33"/>
      <c r="C100" s="48" t="s">
        <v>234</v>
      </c>
      <c r="D100" s="97"/>
      <c r="E100" s="97"/>
      <c r="F100" s="97"/>
      <c r="G100" s="97"/>
      <c r="H100" s="104"/>
      <c r="I100" s="104"/>
      <c r="J100" s="104"/>
      <c r="K100" s="104"/>
      <c r="L100" s="103"/>
      <c r="M100" s="103"/>
      <c r="N100" s="97"/>
      <c r="O100" s="97"/>
      <c r="P100" s="97"/>
      <c r="Q100" s="97"/>
      <c r="R100" s="103"/>
      <c r="S100" s="103"/>
      <c r="T100" s="97"/>
      <c r="U100" s="97"/>
      <c r="V100" s="104"/>
      <c r="W100" s="104"/>
      <c r="X100" s="97"/>
      <c r="Y100" s="97"/>
      <c r="Z100" s="97"/>
      <c r="AA100" s="97"/>
      <c r="AB100" s="1"/>
    </row>
    <row r="101" spans="1:30" s="3" customFormat="1" ht="75" customHeight="1">
      <c r="A101" s="21">
        <v>46</v>
      </c>
      <c r="B101" s="47"/>
      <c r="C101" s="2" t="s">
        <v>235</v>
      </c>
      <c r="D101" s="97">
        <v>231</v>
      </c>
      <c r="E101" s="97"/>
      <c r="F101" s="97"/>
      <c r="G101" s="97"/>
      <c r="H101" s="104">
        <v>238.6</v>
      </c>
      <c r="I101" s="104">
        <v>0</v>
      </c>
      <c r="J101" s="104"/>
      <c r="K101" s="104"/>
      <c r="L101" s="104">
        <v>511.96</v>
      </c>
      <c r="M101" s="104">
        <v>19.38</v>
      </c>
      <c r="N101" s="97"/>
      <c r="O101" s="97"/>
      <c r="P101" s="97">
        <v>192.87</v>
      </c>
      <c r="Q101" s="97">
        <v>0</v>
      </c>
      <c r="R101" s="103"/>
      <c r="S101" s="103"/>
      <c r="T101" s="97"/>
      <c r="U101" s="97"/>
      <c r="V101" s="104"/>
      <c r="W101" s="104"/>
      <c r="X101" s="97"/>
      <c r="Y101" s="97"/>
      <c r="Z101" s="97">
        <f>78.76+187.27</f>
        <v>266.03000000000003</v>
      </c>
      <c r="AA101" s="97">
        <v>0</v>
      </c>
      <c r="AB101" s="1">
        <f>SUM(D101:AA101)</f>
        <v>1459.84</v>
      </c>
      <c r="AD101" s="49"/>
    </row>
    <row r="102" spans="1:28" s="3" customFormat="1" ht="75" customHeight="1">
      <c r="A102" s="21"/>
      <c r="B102" s="47"/>
      <c r="C102" s="48" t="s">
        <v>219</v>
      </c>
      <c r="D102" s="97"/>
      <c r="E102" s="97"/>
      <c r="F102" s="97"/>
      <c r="G102" s="97"/>
      <c r="H102" s="1"/>
      <c r="I102" s="104"/>
      <c r="J102" s="104"/>
      <c r="K102" s="104"/>
      <c r="L102" s="105"/>
      <c r="M102" s="105"/>
      <c r="N102" s="98"/>
      <c r="O102" s="98"/>
      <c r="P102" s="98"/>
      <c r="Q102" s="98"/>
      <c r="R102" s="105"/>
      <c r="S102" s="105"/>
      <c r="T102" s="98"/>
      <c r="U102" s="98"/>
      <c r="V102" s="1"/>
      <c r="W102" s="1"/>
      <c r="X102" s="98"/>
      <c r="Y102" s="98"/>
      <c r="Z102" s="98"/>
      <c r="AA102" s="98"/>
      <c r="AB102" s="1"/>
    </row>
    <row r="103" spans="1:28" s="3" customFormat="1" ht="75" customHeight="1">
      <c r="A103" s="21">
        <v>47</v>
      </c>
      <c r="B103" s="33"/>
      <c r="C103" s="2" t="s">
        <v>65</v>
      </c>
      <c r="D103" s="97">
        <v>0</v>
      </c>
      <c r="E103" s="97"/>
      <c r="F103" s="97"/>
      <c r="G103" s="97"/>
      <c r="H103" s="104">
        <v>122.6</v>
      </c>
      <c r="I103" s="104"/>
      <c r="J103" s="104"/>
      <c r="K103" s="104"/>
      <c r="L103" s="104">
        <v>16.57</v>
      </c>
      <c r="M103" s="104">
        <v>5.95</v>
      </c>
      <c r="N103" s="97"/>
      <c r="O103" s="97"/>
      <c r="P103" s="97">
        <v>254.33</v>
      </c>
      <c r="Q103" s="97">
        <v>0</v>
      </c>
      <c r="R103" s="103"/>
      <c r="S103" s="103"/>
      <c r="T103" s="97"/>
      <c r="U103" s="97"/>
      <c r="V103" s="104"/>
      <c r="W103" s="104"/>
      <c r="X103" s="97"/>
      <c r="Y103" s="97"/>
      <c r="Z103" s="97">
        <v>0</v>
      </c>
      <c r="AA103" s="97"/>
      <c r="AB103" s="1">
        <f t="shared" si="18"/>
        <v>399.45</v>
      </c>
    </row>
    <row r="104" spans="1:28" s="3" customFormat="1" ht="75" customHeight="1">
      <c r="A104" s="21"/>
      <c r="B104" s="47"/>
      <c r="C104" s="24" t="s">
        <v>66</v>
      </c>
      <c r="D104" s="97"/>
      <c r="E104" s="97"/>
      <c r="F104" s="97"/>
      <c r="G104" s="97"/>
      <c r="H104" s="104"/>
      <c r="I104" s="104"/>
      <c r="J104" s="104"/>
      <c r="K104" s="104"/>
      <c r="L104" s="105"/>
      <c r="M104" s="105"/>
      <c r="N104" s="98"/>
      <c r="O104" s="98"/>
      <c r="P104" s="98"/>
      <c r="Q104" s="98"/>
      <c r="R104" s="105"/>
      <c r="S104" s="105"/>
      <c r="T104" s="98"/>
      <c r="U104" s="98"/>
      <c r="V104" s="1"/>
      <c r="W104" s="1"/>
      <c r="X104" s="98"/>
      <c r="Y104" s="98"/>
      <c r="Z104" s="98"/>
      <c r="AA104" s="98"/>
      <c r="AB104" s="1">
        <f t="shared" si="18"/>
        <v>0</v>
      </c>
    </row>
    <row r="105" spans="1:28" s="3" customFormat="1" ht="75" customHeight="1">
      <c r="A105" s="21">
        <v>48</v>
      </c>
      <c r="B105" s="33"/>
      <c r="C105" s="2" t="s">
        <v>210</v>
      </c>
      <c r="D105" s="97">
        <f>490</f>
        <v>490</v>
      </c>
      <c r="E105" s="97"/>
      <c r="F105" s="97">
        <v>3.4</v>
      </c>
      <c r="G105" s="97">
        <v>0.03</v>
      </c>
      <c r="H105" s="104">
        <v>1005.5</v>
      </c>
      <c r="I105" s="104">
        <v>0</v>
      </c>
      <c r="J105" s="104"/>
      <c r="K105" s="104"/>
      <c r="L105" s="104">
        <v>3454.88</v>
      </c>
      <c r="M105" s="104">
        <v>131.51</v>
      </c>
      <c r="N105" s="97"/>
      <c r="O105" s="97"/>
      <c r="P105" s="97">
        <f>2439.54+1140.87</f>
        <v>3580.41</v>
      </c>
      <c r="Q105" s="97">
        <v>234.83</v>
      </c>
      <c r="R105" s="103"/>
      <c r="S105" s="103"/>
      <c r="T105" s="97"/>
      <c r="U105" s="97"/>
      <c r="V105" s="104"/>
      <c r="W105" s="104"/>
      <c r="X105" s="97"/>
      <c r="Y105" s="97"/>
      <c r="Z105" s="97">
        <v>254.39</v>
      </c>
      <c r="AA105" s="97">
        <v>0</v>
      </c>
      <c r="AB105" s="1">
        <f t="shared" si="18"/>
        <v>9154.949999999999</v>
      </c>
    </row>
    <row r="106" spans="1:28" s="3" customFormat="1" ht="75" customHeight="1">
      <c r="A106" s="21"/>
      <c r="C106" s="24" t="s">
        <v>209</v>
      </c>
      <c r="D106" s="97"/>
      <c r="E106" s="97"/>
      <c r="F106" s="97"/>
      <c r="G106" s="97"/>
      <c r="H106" s="104"/>
      <c r="I106" s="104"/>
      <c r="J106" s="104"/>
      <c r="K106" s="104"/>
      <c r="L106" s="105"/>
      <c r="M106" s="103"/>
      <c r="N106" s="97"/>
      <c r="O106" s="97"/>
      <c r="P106" s="98"/>
      <c r="Q106" s="98"/>
      <c r="R106" s="103"/>
      <c r="S106" s="103"/>
      <c r="T106" s="97"/>
      <c r="U106" s="97"/>
      <c r="V106" s="104"/>
      <c r="W106" s="104"/>
      <c r="X106" s="97"/>
      <c r="Y106" s="97"/>
      <c r="Z106" s="97"/>
      <c r="AA106" s="97"/>
      <c r="AB106" s="1">
        <f t="shared" si="18"/>
        <v>0</v>
      </c>
    </row>
    <row r="107" spans="1:28" s="3" customFormat="1" ht="75" customHeight="1">
      <c r="A107" s="21">
        <v>49</v>
      </c>
      <c r="B107" s="33"/>
      <c r="C107" s="2" t="s">
        <v>67</v>
      </c>
      <c r="D107" s="97"/>
      <c r="E107" s="97"/>
      <c r="F107" s="97"/>
      <c r="G107" s="97"/>
      <c r="H107" s="104">
        <v>18.4</v>
      </c>
      <c r="I107" s="104">
        <v>0</v>
      </c>
      <c r="J107" s="104"/>
      <c r="K107" s="104"/>
      <c r="L107" s="104">
        <v>-2.97</v>
      </c>
      <c r="M107" s="104">
        <v>0.42</v>
      </c>
      <c r="N107" s="97"/>
      <c r="O107" s="97"/>
      <c r="P107" s="97">
        <v>124.5</v>
      </c>
      <c r="Q107" s="97">
        <v>0</v>
      </c>
      <c r="R107" s="103"/>
      <c r="S107" s="103"/>
      <c r="T107" s="97"/>
      <c r="U107" s="97"/>
      <c r="V107" s="104"/>
      <c r="W107" s="104"/>
      <c r="X107" s="97"/>
      <c r="Y107" s="97"/>
      <c r="Z107" s="97">
        <v>0</v>
      </c>
      <c r="AA107" s="97">
        <v>0</v>
      </c>
      <c r="AB107" s="1">
        <f>SUM(D107:AA107)</f>
        <v>140.35</v>
      </c>
    </row>
    <row r="108" spans="1:28" s="3" customFormat="1" ht="75" customHeight="1">
      <c r="A108" s="21"/>
      <c r="B108" s="47"/>
      <c r="C108" s="48" t="s">
        <v>221</v>
      </c>
      <c r="D108" s="97"/>
      <c r="E108" s="97"/>
      <c r="F108" s="97"/>
      <c r="G108" s="97"/>
      <c r="H108" s="104"/>
      <c r="I108" s="104"/>
      <c r="J108" s="104"/>
      <c r="K108" s="104"/>
      <c r="L108" s="102"/>
      <c r="M108" s="105"/>
      <c r="N108" s="97"/>
      <c r="O108" s="97"/>
      <c r="P108" s="98"/>
      <c r="Q108" s="98"/>
      <c r="R108" s="103"/>
      <c r="S108" s="103"/>
      <c r="T108" s="97"/>
      <c r="U108" s="97"/>
      <c r="V108" s="104"/>
      <c r="W108" s="104"/>
      <c r="X108" s="97"/>
      <c r="Y108" s="97"/>
      <c r="Z108" s="97"/>
      <c r="AA108" s="97"/>
      <c r="AB108" s="1">
        <f t="shared" si="18"/>
        <v>0</v>
      </c>
    </row>
    <row r="109" spans="1:28" s="3" customFormat="1" ht="75" customHeight="1">
      <c r="A109" s="21">
        <v>50</v>
      </c>
      <c r="B109" s="47"/>
      <c r="C109" s="2" t="s">
        <v>223</v>
      </c>
      <c r="D109" s="97"/>
      <c r="E109" s="97"/>
      <c r="F109" s="97"/>
      <c r="G109" s="97"/>
      <c r="H109" s="104"/>
      <c r="I109" s="104"/>
      <c r="J109" s="104"/>
      <c r="K109" s="104"/>
      <c r="L109" s="104">
        <v>-0.05</v>
      </c>
      <c r="M109" s="104">
        <v>11.26</v>
      </c>
      <c r="N109" s="97"/>
      <c r="O109" s="97"/>
      <c r="P109" s="98"/>
      <c r="Q109" s="98"/>
      <c r="R109" s="103"/>
      <c r="S109" s="103"/>
      <c r="T109" s="97"/>
      <c r="U109" s="97"/>
      <c r="V109" s="104"/>
      <c r="W109" s="104"/>
      <c r="X109" s="97"/>
      <c r="Y109" s="97"/>
      <c r="Z109" s="97"/>
      <c r="AA109" s="97"/>
      <c r="AB109" s="1">
        <f t="shared" si="18"/>
        <v>11.209999999999999</v>
      </c>
    </row>
    <row r="110" spans="1:28" s="3" customFormat="1" ht="75" customHeight="1">
      <c r="A110" s="21">
        <v>51</v>
      </c>
      <c r="B110" s="47"/>
      <c r="C110" s="2" t="s">
        <v>224</v>
      </c>
      <c r="D110" s="97"/>
      <c r="E110" s="97"/>
      <c r="F110" s="97"/>
      <c r="G110" s="97"/>
      <c r="H110" s="104"/>
      <c r="I110" s="104"/>
      <c r="J110" s="104"/>
      <c r="K110" s="104"/>
      <c r="L110" s="104">
        <v>0.15</v>
      </c>
      <c r="M110" s="104">
        <v>0</v>
      </c>
      <c r="N110" s="97"/>
      <c r="O110" s="97"/>
      <c r="P110" s="98"/>
      <c r="Q110" s="98"/>
      <c r="R110" s="103"/>
      <c r="S110" s="103"/>
      <c r="T110" s="97"/>
      <c r="U110" s="97"/>
      <c r="V110" s="104"/>
      <c r="W110" s="104"/>
      <c r="X110" s="97"/>
      <c r="Y110" s="97"/>
      <c r="Z110" s="97"/>
      <c r="AA110" s="97"/>
      <c r="AB110" s="1">
        <f t="shared" si="18"/>
        <v>0.15</v>
      </c>
    </row>
    <row r="111" spans="1:31" s="3" customFormat="1" ht="75" customHeight="1">
      <c r="A111" s="21"/>
      <c r="C111" s="48" t="s">
        <v>193</v>
      </c>
      <c r="D111" s="98">
        <f>D91+D99+D103+D105+D107+D101</f>
        <v>781</v>
      </c>
      <c r="E111" s="98">
        <f aca="true" t="shared" si="19" ref="E111:AA111">E91+E99+E103+E105+E107+E101</f>
        <v>0</v>
      </c>
      <c r="F111" s="98">
        <f t="shared" si="19"/>
        <v>3.4</v>
      </c>
      <c r="G111" s="98">
        <f t="shared" si="19"/>
        <v>0.03</v>
      </c>
      <c r="H111" s="1">
        <f t="shared" si="19"/>
        <v>1813.6</v>
      </c>
      <c r="I111" s="1">
        <f t="shared" si="19"/>
        <v>0</v>
      </c>
      <c r="J111" s="1">
        <f t="shared" si="19"/>
        <v>0</v>
      </c>
      <c r="K111" s="1">
        <f t="shared" si="19"/>
        <v>0</v>
      </c>
      <c r="L111" s="98">
        <f>L91+L99+L103+L105+L107+L101+L109+L110</f>
        <v>4113.429999999999</v>
      </c>
      <c r="M111" s="98">
        <f>M91+M99+M103+M105+M107+M101+M109+M110</f>
        <v>287.92</v>
      </c>
      <c r="N111" s="98">
        <f t="shared" si="19"/>
        <v>17.76</v>
      </c>
      <c r="O111" s="98">
        <f t="shared" si="19"/>
        <v>0</v>
      </c>
      <c r="P111" s="98">
        <f t="shared" si="19"/>
        <v>4784.72</v>
      </c>
      <c r="Q111" s="98">
        <f>Q91+Q99+Q103+Q105+Q107+Q101</f>
        <v>234.83</v>
      </c>
      <c r="R111" s="1">
        <f t="shared" si="19"/>
        <v>0</v>
      </c>
      <c r="S111" s="1">
        <f t="shared" si="19"/>
        <v>0</v>
      </c>
      <c r="T111" s="98">
        <f t="shared" si="19"/>
        <v>0</v>
      </c>
      <c r="U111" s="98">
        <f t="shared" si="19"/>
        <v>0</v>
      </c>
      <c r="V111" s="1">
        <f t="shared" si="19"/>
        <v>0</v>
      </c>
      <c r="W111" s="1">
        <f t="shared" si="19"/>
        <v>0</v>
      </c>
      <c r="X111" s="98">
        <f t="shared" si="19"/>
        <v>0</v>
      </c>
      <c r="Y111" s="98">
        <f t="shared" si="19"/>
        <v>0</v>
      </c>
      <c r="Z111" s="98">
        <f t="shared" si="19"/>
        <v>595.04</v>
      </c>
      <c r="AA111" s="98">
        <f t="shared" si="19"/>
        <v>0</v>
      </c>
      <c r="AB111" s="1">
        <f>SUM(D111:AA111)</f>
        <v>12631.73</v>
      </c>
      <c r="AE111" s="67"/>
    </row>
    <row r="112" spans="1:28" s="3" customFormat="1" ht="75" customHeight="1">
      <c r="A112" s="21"/>
      <c r="B112" s="33"/>
      <c r="C112" s="46" t="s">
        <v>8</v>
      </c>
      <c r="D112" s="97"/>
      <c r="E112" s="97"/>
      <c r="F112" s="97"/>
      <c r="G112" s="97"/>
      <c r="H112" s="104"/>
      <c r="I112" s="104"/>
      <c r="J112" s="104"/>
      <c r="K112" s="104"/>
      <c r="L112" s="105"/>
      <c r="M112" s="103"/>
      <c r="N112" s="97"/>
      <c r="O112" s="97"/>
      <c r="P112" s="98"/>
      <c r="Q112" s="98"/>
      <c r="R112" s="103"/>
      <c r="S112" s="103"/>
      <c r="T112" s="97"/>
      <c r="U112" s="97"/>
      <c r="V112" s="104"/>
      <c r="W112" s="104"/>
      <c r="X112" s="97"/>
      <c r="Y112" s="97"/>
      <c r="Z112" s="97"/>
      <c r="AA112" s="97"/>
      <c r="AB112" s="1">
        <f t="shared" si="18"/>
        <v>0</v>
      </c>
    </row>
    <row r="113" spans="1:28" s="3" customFormat="1" ht="75" customHeight="1">
      <c r="A113" s="21">
        <v>52</v>
      </c>
      <c r="B113" s="33"/>
      <c r="C113" s="24" t="s">
        <v>19</v>
      </c>
      <c r="D113" s="97"/>
      <c r="E113" s="97"/>
      <c r="F113" s="97"/>
      <c r="G113" s="97"/>
      <c r="H113" s="104">
        <v>0</v>
      </c>
      <c r="I113" s="104">
        <v>0</v>
      </c>
      <c r="J113" s="104"/>
      <c r="K113" s="104"/>
      <c r="L113" s="105"/>
      <c r="M113" s="105"/>
      <c r="N113" s="98"/>
      <c r="O113" s="98"/>
      <c r="P113" s="98"/>
      <c r="Q113" s="98"/>
      <c r="R113" s="105"/>
      <c r="S113" s="105"/>
      <c r="T113" s="98"/>
      <c r="U113" s="98"/>
      <c r="V113" s="1"/>
      <c r="W113" s="1"/>
      <c r="X113" s="98"/>
      <c r="Y113" s="98"/>
      <c r="Z113" s="98"/>
      <c r="AA113" s="98"/>
      <c r="AB113" s="1">
        <f t="shared" si="18"/>
        <v>0</v>
      </c>
    </row>
    <row r="114" spans="1:28" s="3" customFormat="1" ht="75" customHeight="1">
      <c r="A114" s="21"/>
      <c r="B114" s="33"/>
      <c r="C114" s="24" t="s">
        <v>251</v>
      </c>
      <c r="D114" s="99"/>
      <c r="E114" s="99"/>
      <c r="F114" s="99"/>
      <c r="G114" s="99"/>
      <c r="H114" s="107"/>
      <c r="I114" s="107"/>
      <c r="J114" s="107"/>
      <c r="K114" s="107"/>
      <c r="L114" s="108"/>
      <c r="M114" s="108"/>
      <c r="N114" s="99"/>
      <c r="O114" s="99"/>
      <c r="P114" s="99"/>
      <c r="Q114" s="99"/>
      <c r="R114" s="108"/>
      <c r="S114" s="108"/>
      <c r="T114" s="99"/>
      <c r="U114" s="99"/>
      <c r="V114" s="107"/>
      <c r="W114" s="107"/>
      <c r="X114" s="99"/>
      <c r="Y114" s="99"/>
      <c r="Z114" s="99"/>
      <c r="AA114" s="99"/>
      <c r="AB114" s="1">
        <f t="shared" si="18"/>
        <v>0</v>
      </c>
    </row>
    <row r="115" spans="1:28" s="3" customFormat="1" ht="75" customHeight="1">
      <c r="A115" s="21">
        <v>53</v>
      </c>
      <c r="B115" s="47"/>
      <c r="C115" s="2" t="s">
        <v>222</v>
      </c>
      <c r="D115" s="124">
        <v>0</v>
      </c>
      <c r="E115" s="124"/>
      <c r="F115" s="124">
        <f>0.42+1.03</f>
        <v>1.45</v>
      </c>
      <c r="G115" s="124">
        <f>0.02+0.05</f>
        <v>0.07</v>
      </c>
      <c r="H115" s="106">
        <v>156.1</v>
      </c>
      <c r="I115" s="106">
        <v>0</v>
      </c>
      <c r="J115" s="106"/>
      <c r="K115" s="106"/>
      <c r="L115" s="120"/>
      <c r="M115" s="120"/>
      <c r="N115" s="129">
        <v>11.53</v>
      </c>
      <c r="O115" s="129">
        <v>0</v>
      </c>
      <c r="P115" s="99"/>
      <c r="Q115" s="99"/>
      <c r="R115" s="108"/>
      <c r="S115" s="108"/>
      <c r="T115" s="99"/>
      <c r="U115" s="99"/>
      <c r="V115" s="107"/>
      <c r="W115" s="107"/>
      <c r="X115" s="99"/>
      <c r="Y115" s="99"/>
      <c r="Z115" s="99"/>
      <c r="AA115" s="99"/>
      <c r="AB115" s="1">
        <f t="shared" si="18"/>
        <v>169.15</v>
      </c>
    </row>
    <row r="116" spans="1:28" s="3" customFormat="1" ht="75" customHeight="1">
      <c r="A116" s="21"/>
      <c r="C116" s="24" t="s">
        <v>68</v>
      </c>
      <c r="D116" s="100"/>
      <c r="E116" s="100"/>
      <c r="F116" s="100"/>
      <c r="G116" s="100"/>
      <c r="H116" s="109"/>
      <c r="I116" s="109"/>
      <c r="J116" s="109"/>
      <c r="K116" s="109"/>
      <c r="L116" s="110"/>
      <c r="M116" s="110"/>
      <c r="N116" s="100"/>
      <c r="O116" s="100"/>
      <c r="P116" s="100"/>
      <c r="Q116" s="100"/>
      <c r="R116" s="110"/>
      <c r="S116" s="110"/>
      <c r="T116" s="100"/>
      <c r="U116" s="100"/>
      <c r="V116" s="109"/>
      <c r="W116" s="109"/>
      <c r="X116" s="100"/>
      <c r="Y116" s="100"/>
      <c r="Z116" s="100"/>
      <c r="AA116" s="100"/>
      <c r="AB116" s="1">
        <f t="shared" si="18"/>
        <v>0</v>
      </c>
    </row>
    <row r="117" spans="1:28" s="3" customFormat="1" ht="75" customHeight="1">
      <c r="A117" s="21">
        <v>54</v>
      </c>
      <c r="B117" s="33"/>
      <c r="C117" s="2" t="s">
        <v>62</v>
      </c>
      <c r="D117" s="97"/>
      <c r="E117" s="97"/>
      <c r="F117" s="97">
        <v>6.65</v>
      </c>
      <c r="G117" s="97">
        <v>0.05</v>
      </c>
      <c r="H117" s="104">
        <v>0</v>
      </c>
      <c r="I117" s="104">
        <v>0</v>
      </c>
      <c r="J117" s="104"/>
      <c r="K117" s="104"/>
      <c r="L117" s="103"/>
      <c r="M117" s="103"/>
      <c r="N117" s="98"/>
      <c r="O117" s="98"/>
      <c r="P117" s="97"/>
      <c r="Q117" s="97"/>
      <c r="R117" s="103"/>
      <c r="S117" s="103"/>
      <c r="T117" s="97"/>
      <c r="U117" s="97"/>
      <c r="V117" s="104"/>
      <c r="W117" s="104"/>
      <c r="X117" s="97"/>
      <c r="Y117" s="97"/>
      <c r="Z117" s="97"/>
      <c r="AA117" s="97"/>
      <c r="AB117" s="1">
        <f t="shared" si="18"/>
        <v>6.7</v>
      </c>
    </row>
    <row r="118" spans="1:28" s="3" customFormat="1" ht="75" customHeight="1">
      <c r="A118" s="21"/>
      <c r="C118" s="24" t="s">
        <v>79</v>
      </c>
      <c r="D118" s="97"/>
      <c r="E118" s="97"/>
      <c r="F118" s="98"/>
      <c r="G118" s="98"/>
      <c r="H118" s="104"/>
      <c r="I118" s="104"/>
      <c r="J118" s="104"/>
      <c r="K118" s="104"/>
      <c r="L118" s="103"/>
      <c r="M118" s="103"/>
      <c r="N118" s="98"/>
      <c r="O118" s="97"/>
      <c r="P118" s="97"/>
      <c r="Q118" s="97"/>
      <c r="R118" s="103"/>
      <c r="S118" s="103"/>
      <c r="T118" s="97"/>
      <c r="U118" s="97"/>
      <c r="V118" s="104"/>
      <c r="W118" s="104"/>
      <c r="X118" s="97"/>
      <c r="Y118" s="97"/>
      <c r="Z118" s="97"/>
      <c r="AA118" s="97"/>
      <c r="AB118" s="1">
        <f t="shared" si="18"/>
        <v>0</v>
      </c>
    </row>
    <row r="119" spans="1:28" s="3" customFormat="1" ht="75" customHeight="1">
      <c r="A119" s="21">
        <v>55</v>
      </c>
      <c r="B119" s="33"/>
      <c r="C119" s="2" t="s">
        <v>9</v>
      </c>
      <c r="D119" s="97">
        <v>0</v>
      </c>
      <c r="E119" s="97"/>
      <c r="F119" s="97">
        <v>10.78</v>
      </c>
      <c r="G119" s="97">
        <v>0.09</v>
      </c>
      <c r="H119" s="104">
        <v>0</v>
      </c>
      <c r="I119" s="104">
        <v>0</v>
      </c>
      <c r="J119" s="104"/>
      <c r="K119" s="104"/>
      <c r="L119" s="103"/>
      <c r="M119" s="103"/>
      <c r="N119" s="97">
        <v>0</v>
      </c>
      <c r="O119" s="97">
        <v>0</v>
      </c>
      <c r="P119" s="97"/>
      <c r="Q119" s="97"/>
      <c r="R119" s="103"/>
      <c r="S119" s="103"/>
      <c r="T119" s="97"/>
      <c r="U119" s="97"/>
      <c r="V119" s="104"/>
      <c r="W119" s="104"/>
      <c r="X119" s="97"/>
      <c r="Y119" s="97"/>
      <c r="Z119" s="97"/>
      <c r="AA119" s="97"/>
      <c r="AB119" s="1">
        <f t="shared" si="18"/>
        <v>10.87</v>
      </c>
    </row>
    <row r="120" spans="3:28" s="3" customFormat="1" ht="75" customHeight="1">
      <c r="C120" s="48" t="s">
        <v>236</v>
      </c>
      <c r="D120" s="97"/>
      <c r="E120" s="97"/>
      <c r="F120" s="97"/>
      <c r="G120" s="97"/>
      <c r="H120" s="104"/>
      <c r="I120" s="104"/>
      <c r="J120" s="104"/>
      <c r="K120" s="104"/>
      <c r="L120" s="103"/>
      <c r="M120" s="103"/>
      <c r="N120" s="97"/>
      <c r="O120" s="97"/>
      <c r="P120" s="97"/>
      <c r="Q120" s="97"/>
      <c r="R120" s="103"/>
      <c r="S120" s="103"/>
      <c r="T120" s="97"/>
      <c r="U120" s="97"/>
      <c r="V120" s="104"/>
      <c r="W120" s="104"/>
      <c r="X120" s="97"/>
      <c r="Y120" s="97"/>
      <c r="Z120" s="97"/>
      <c r="AA120" s="97"/>
      <c r="AB120" s="1"/>
    </row>
    <row r="121" spans="1:28" s="3" customFormat="1" ht="75" customHeight="1">
      <c r="A121" s="21">
        <v>56</v>
      </c>
      <c r="C121" s="2" t="s">
        <v>237</v>
      </c>
      <c r="D121" s="97"/>
      <c r="E121" s="97"/>
      <c r="F121" s="97">
        <v>7.07</v>
      </c>
      <c r="G121" s="97">
        <v>0.08</v>
      </c>
      <c r="H121" s="104">
        <v>14.2</v>
      </c>
      <c r="I121" s="104">
        <v>0</v>
      </c>
      <c r="J121" s="104"/>
      <c r="K121" s="104"/>
      <c r="L121" s="103"/>
      <c r="M121" s="103"/>
      <c r="N121" s="97">
        <v>3284.64</v>
      </c>
      <c r="O121" s="97">
        <v>0</v>
      </c>
      <c r="P121" s="97"/>
      <c r="Q121" s="97"/>
      <c r="R121" s="103"/>
      <c r="S121" s="103"/>
      <c r="T121" s="97"/>
      <c r="U121" s="97"/>
      <c r="V121" s="104"/>
      <c r="W121" s="104"/>
      <c r="X121" s="97"/>
      <c r="Y121" s="97"/>
      <c r="Z121" s="97"/>
      <c r="AA121" s="97"/>
      <c r="AB121" s="1">
        <f>SUM(D121:AA121)</f>
        <v>3305.99</v>
      </c>
    </row>
    <row r="122" spans="1:28" s="3" customFormat="1" ht="75" customHeight="1">
      <c r="A122" s="21"/>
      <c r="B122" s="33"/>
      <c r="C122" s="48" t="s">
        <v>244</v>
      </c>
      <c r="D122" s="97"/>
      <c r="E122" s="97"/>
      <c r="F122" s="98"/>
      <c r="G122" s="98"/>
      <c r="H122" s="1"/>
      <c r="I122" s="104"/>
      <c r="J122" s="104"/>
      <c r="K122" s="104"/>
      <c r="L122" s="103"/>
      <c r="M122" s="103"/>
      <c r="N122" s="98"/>
      <c r="O122" s="97"/>
      <c r="P122" s="97"/>
      <c r="Q122" s="97"/>
      <c r="R122" s="103"/>
      <c r="S122" s="103"/>
      <c r="T122" s="97"/>
      <c r="U122" s="97"/>
      <c r="V122" s="104"/>
      <c r="W122" s="104"/>
      <c r="X122" s="97"/>
      <c r="Y122" s="97"/>
      <c r="Z122" s="97"/>
      <c r="AA122" s="97"/>
      <c r="AB122" s="1">
        <f t="shared" si="18"/>
        <v>0</v>
      </c>
    </row>
    <row r="123" spans="1:28" s="3" customFormat="1" ht="75" customHeight="1">
      <c r="A123" s="21">
        <v>57</v>
      </c>
      <c r="B123" s="33"/>
      <c r="C123" s="2" t="s">
        <v>173</v>
      </c>
      <c r="D123" s="97">
        <v>0</v>
      </c>
      <c r="E123" s="97"/>
      <c r="F123" s="97"/>
      <c r="G123" s="97"/>
      <c r="H123" s="104">
        <v>0</v>
      </c>
      <c r="I123" s="104">
        <v>0</v>
      </c>
      <c r="J123" s="104"/>
      <c r="K123" s="104"/>
      <c r="L123" s="103"/>
      <c r="M123" s="103"/>
      <c r="N123" s="98"/>
      <c r="O123" s="98"/>
      <c r="P123" s="97"/>
      <c r="Q123" s="97"/>
      <c r="R123" s="103"/>
      <c r="S123" s="103"/>
      <c r="T123" s="97"/>
      <c r="U123" s="97"/>
      <c r="V123" s="104"/>
      <c r="W123" s="104"/>
      <c r="X123" s="97"/>
      <c r="Y123" s="97"/>
      <c r="Z123" s="97"/>
      <c r="AA123" s="97"/>
      <c r="AB123" s="1">
        <f t="shared" si="18"/>
        <v>0</v>
      </c>
    </row>
    <row r="124" spans="1:28" s="3" customFormat="1" ht="75" customHeight="1">
      <c r="A124" s="21"/>
      <c r="B124" s="47"/>
      <c r="C124" s="24" t="s">
        <v>56</v>
      </c>
      <c r="D124" s="97"/>
      <c r="E124" s="97"/>
      <c r="F124" s="97"/>
      <c r="G124" s="97"/>
      <c r="H124" s="104"/>
      <c r="I124" s="104"/>
      <c r="J124" s="104"/>
      <c r="K124" s="104"/>
      <c r="L124" s="103"/>
      <c r="M124" s="103"/>
      <c r="N124" s="98"/>
      <c r="O124" s="98"/>
      <c r="P124" s="97"/>
      <c r="Q124" s="97"/>
      <c r="R124" s="103"/>
      <c r="S124" s="103"/>
      <c r="T124" s="97"/>
      <c r="U124" s="97"/>
      <c r="V124" s="104"/>
      <c r="W124" s="104"/>
      <c r="X124" s="97"/>
      <c r="Y124" s="97"/>
      <c r="Z124" s="97"/>
      <c r="AA124" s="97"/>
      <c r="AB124" s="1">
        <f t="shared" si="18"/>
        <v>0</v>
      </c>
    </row>
    <row r="125" spans="1:28" s="3" customFormat="1" ht="75" customHeight="1">
      <c r="A125" s="21">
        <v>58</v>
      </c>
      <c r="B125" s="47"/>
      <c r="C125" s="2" t="s">
        <v>2</v>
      </c>
      <c r="D125" s="97"/>
      <c r="E125" s="97"/>
      <c r="F125" s="97">
        <v>0</v>
      </c>
      <c r="G125" s="97">
        <v>0</v>
      </c>
      <c r="H125" s="1"/>
      <c r="I125" s="104"/>
      <c r="J125" s="104"/>
      <c r="K125" s="104"/>
      <c r="L125" s="103"/>
      <c r="M125" s="103"/>
      <c r="N125" s="98"/>
      <c r="O125" s="98"/>
      <c r="P125" s="97"/>
      <c r="Q125" s="97"/>
      <c r="R125" s="103"/>
      <c r="S125" s="103"/>
      <c r="T125" s="97"/>
      <c r="U125" s="97"/>
      <c r="V125" s="104"/>
      <c r="W125" s="104"/>
      <c r="X125" s="97"/>
      <c r="Y125" s="97"/>
      <c r="Z125" s="97"/>
      <c r="AA125" s="97"/>
      <c r="AB125" s="1">
        <f t="shared" si="18"/>
        <v>0</v>
      </c>
    </row>
    <row r="126" spans="1:28" s="3" customFormat="1" ht="75" customHeight="1">
      <c r="A126" s="21">
        <v>59</v>
      </c>
      <c r="C126" s="2" t="s">
        <v>196</v>
      </c>
      <c r="D126" s="97"/>
      <c r="E126" s="97"/>
      <c r="F126" s="98"/>
      <c r="G126" s="97"/>
      <c r="H126" s="104"/>
      <c r="I126" s="104"/>
      <c r="J126" s="104"/>
      <c r="K126" s="104"/>
      <c r="L126" s="103"/>
      <c r="M126" s="103"/>
      <c r="N126" s="98"/>
      <c r="O126" s="98"/>
      <c r="P126" s="97"/>
      <c r="Q126" s="97"/>
      <c r="R126" s="103"/>
      <c r="S126" s="103"/>
      <c r="T126" s="97"/>
      <c r="U126" s="97"/>
      <c r="V126" s="104"/>
      <c r="W126" s="104"/>
      <c r="X126" s="97"/>
      <c r="Y126" s="97"/>
      <c r="Z126" s="97"/>
      <c r="AA126" s="97"/>
      <c r="AB126" s="1">
        <f t="shared" si="18"/>
        <v>0</v>
      </c>
    </row>
    <row r="127" spans="1:28" s="3" customFormat="1" ht="75" customHeight="1">
      <c r="A127" s="21"/>
      <c r="B127" s="33"/>
      <c r="C127" s="2" t="s">
        <v>185</v>
      </c>
      <c r="D127" s="97"/>
      <c r="E127" s="97"/>
      <c r="F127" s="98"/>
      <c r="G127" s="97"/>
      <c r="H127" s="104"/>
      <c r="I127" s="104"/>
      <c r="J127" s="104"/>
      <c r="K127" s="104"/>
      <c r="L127" s="103"/>
      <c r="M127" s="103"/>
      <c r="N127" s="98"/>
      <c r="O127" s="98"/>
      <c r="P127" s="97"/>
      <c r="Q127" s="97"/>
      <c r="R127" s="103"/>
      <c r="S127" s="103"/>
      <c r="T127" s="97"/>
      <c r="U127" s="97"/>
      <c r="V127" s="104"/>
      <c r="W127" s="104"/>
      <c r="X127" s="97"/>
      <c r="Y127" s="97"/>
      <c r="Z127" s="97"/>
      <c r="AA127" s="97"/>
      <c r="AB127" s="1">
        <f t="shared" si="18"/>
        <v>0</v>
      </c>
    </row>
    <row r="128" spans="1:31" s="3" customFormat="1" ht="75" customHeight="1">
      <c r="A128" s="21"/>
      <c r="B128" s="33"/>
      <c r="C128" s="48" t="s">
        <v>194</v>
      </c>
      <c r="D128" s="98">
        <f>D127+D123+D119+D117+D115+D113+D125+D121</f>
        <v>0</v>
      </c>
      <c r="E128" s="98">
        <f aca="true" t="shared" si="20" ref="E128:AA128">E127+E123+E119+E117+E115+E113+E125+E121</f>
        <v>0</v>
      </c>
      <c r="F128" s="98">
        <f t="shared" si="20"/>
        <v>25.95</v>
      </c>
      <c r="G128" s="98">
        <f t="shared" si="20"/>
        <v>0.29000000000000004</v>
      </c>
      <c r="H128" s="1">
        <f t="shared" si="20"/>
        <v>170.29999999999998</v>
      </c>
      <c r="I128" s="1">
        <f t="shared" si="20"/>
        <v>0</v>
      </c>
      <c r="J128" s="1">
        <f t="shared" si="20"/>
        <v>0</v>
      </c>
      <c r="K128" s="1">
        <f t="shared" si="20"/>
        <v>0</v>
      </c>
      <c r="L128" s="98">
        <f t="shared" si="20"/>
        <v>0</v>
      </c>
      <c r="M128" s="98">
        <f t="shared" si="20"/>
        <v>0</v>
      </c>
      <c r="N128" s="98">
        <f t="shared" si="20"/>
        <v>3296.17</v>
      </c>
      <c r="O128" s="98">
        <f t="shared" si="20"/>
        <v>0</v>
      </c>
      <c r="P128" s="98">
        <f t="shared" si="20"/>
        <v>0</v>
      </c>
      <c r="Q128" s="98">
        <f t="shared" si="20"/>
        <v>0</v>
      </c>
      <c r="R128" s="1">
        <f t="shared" si="20"/>
        <v>0</v>
      </c>
      <c r="S128" s="1">
        <f t="shared" si="20"/>
        <v>0</v>
      </c>
      <c r="T128" s="98">
        <f t="shared" si="20"/>
        <v>0</v>
      </c>
      <c r="U128" s="98">
        <f t="shared" si="20"/>
        <v>0</v>
      </c>
      <c r="V128" s="1">
        <f t="shared" si="20"/>
        <v>0</v>
      </c>
      <c r="W128" s="1">
        <f t="shared" si="20"/>
        <v>0</v>
      </c>
      <c r="X128" s="98">
        <f t="shared" si="20"/>
        <v>0</v>
      </c>
      <c r="Y128" s="98">
        <f t="shared" si="20"/>
        <v>0</v>
      </c>
      <c r="Z128" s="98">
        <f t="shared" si="20"/>
        <v>0</v>
      </c>
      <c r="AA128" s="98">
        <f t="shared" si="20"/>
        <v>0</v>
      </c>
      <c r="AB128" s="1">
        <f>SUM(D128:AA128)</f>
        <v>3492.71</v>
      </c>
      <c r="AE128" s="67"/>
    </row>
    <row r="129" spans="1:28" s="3" customFormat="1" ht="75.75">
      <c r="A129" s="21"/>
      <c r="B129" s="33"/>
      <c r="C129" s="48" t="s">
        <v>25</v>
      </c>
      <c r="D129" s="98"/>
      <c r="E129" s="98"/>
      <c r="F129" s="98"/>
      <c r="G129" s="98"/>
      <c r="H129" s="1"/>
      <c r="I129" s="1"/>
      <c r="J129" s="1"/>
      <c r="K129" s="1"/>
      <c r="L129" s="105"/>
      <c r="M129" s="105"/>
      <c r="N129" s="98"/>
      <c r="O129" s="98"/>
      <c r="P129" s="98"/>
      <c r="Q129" s="98"/>
      <c r="R129" s="105"/>
      <c r="S129" s="105"/>
      <c r="T129" s="98"/>
      <c r="U129" s="98"/>
      <c r="V129" s="1"/>
      <c r="W129" s="1"/>
      <c r="X129" s="98"/>
      <c r="Y129" s="98"/>
      <c r="Z129" s="98"/>
      <c r="AA129" s="98"/>
      <c r="AB129" s="1">
        <f t="shared" si="18"/>
        <v>0</v>
      </c>
    </row>
    <row r="130" spans="1:28" s="3" customFormat="1" ht="75" customHeight="1">
      <c r="A130" s="21"/>
      <c r="B130" s="33"/>
      <c r="C130" s="24" t="s">
        <v>80</v>
      </c>
      <c r="D130" s="98"/>
      <c r="E130" s="98"/>
      <c r="F130" s="98"/>
      <c r="G130" s="98"/>
      <c r="H130" s="1"/>
      <c r="I130" s="1"/>
      <c r="J130" s="1"/>
      <c r="K130" s="1"/>
      <c r="L130" s="105"/>
      <c r="M130" s="105"/>
      <c r="N130" s="98"/>
      <c r="O130" s="98"/>
      <c r="P130" s="98"/>
      <c r="Q130" s="98"/>
      <c r="R130" s="105"/>
      <c r="S130" s="105"/>
      <c r="T130" s="98"/>
      <c r="U130" s="98"/>
      <c r="V130" s="1"/>
      <c r="W130" s="1"/>
      <c r="X130" s="98"/>
      <c r="Y130" s="98"/>
      <c r="Z130" s="98"/>
      <c r="AA130" s="98"/>
      <c r="AB130" s="1"/>
    </row>
    <row r="131" spans="1:28" s="3" customFormat="1" ht="75" customHeight="1">
      <c r="A131" s="21">
        <v>60</v>
      </c>
      <c r="B131" s="33"/>
      <c r="C131" s="2" t="s">
        <v>81</v>
      </c>
      <c r="D131" s="97">
        <v>0</v>
      </c>
      <c r="E131" s="97"/>
      <c r="F131" s="97">
        <v>0</v>
      </c>
      <c r="G131" s="97">
        <v>0</v>
      </c>
      <c r="H131" s="104">
        <v>0</v>
      </c>
      <c r="I131" s="104">
        <v>0</v>
      </c>
      <c r="J131" s="104">
        <v>14.67</v>
      </c>
      <c r="K131" s="104">
        <v>0</v>
      </c>
      <c r="L131" s="103"/>
      <c r="M131" s="103"/>
      <c r="N131" s="97"/>
      <c r="O131" s="97"/>
      <c r="P131" s="97"/>
      <c r="Q131" s="97"/>
      <c r="R131" s="103"/>
      <c r="S131" s="103"/>
      <c r="T131" s="97"/>
      <c r="U131" s="97"/>
      <c r="V131" s="104"/>
      <c r="W131" s="104"/>
      <c r="X131" s="97"/>
      <c r="Y131" s="97"/>
      <c r="Z131" s="97"/>
      <c r="AA131" s="97"/>
      <c r="AB131" s="1">
        <f aca="true" t="shared" si="21" ref="AB131:AB146">SUM(D131:AA131)</f>
        <v>14.67</v>
      </c>
    </row>
    <row r="132" spans="1:28" s="3" customFormat="1" ht="75" customHeight="1">
      <c r="A132" s="21"/>
      <c r="C132" s="24" t="s">
        <v>233</v>
      </c>
      <c r="D132" s="97"/>
      <c r="E132" s="97"/>
      <c r="F132" s="97"/>
      <c r="G132" s="97"/>
      <c r="H132" s="104"/>
      <c r="I132" s="104"/>
      <c r="J132" s="104"/>
      <c r="K132" s="104"/>
      <c r="L132" s="103"/>
      <c r="M132" s="103"/>
      <c r="N132" s="97"/>
      <c r="O132" s="97"/>
      <c r="P132" s="97"/>
      <c r="Q132" s="97"/>
      <c r="R132" s="103"/>
      <c r="S132" s="103"/>
      <c r="T132" s="97"/>
      <c r="U132" s="97"/>
      <c r="V132" s="104"/>
      <c r="W132" s="104"/>
      <c r="X132" s="97"/>
      <c r="Y132" s="97"/>
      <c r="Z132" s="97"/>
      <c r="AA132" s="97"/>
      <c r="AB132" s="1"/>
    </row>
    <row r="133" spans="1:28" s="3" customFormat="1" ht="75" customHeight="1">
      <c r="A133" s="21">
        <v>61</v>
      </c>
      <c r="B133" s="33"/>
      <c r="C133" s="2" t="s">
        <v>202</v>
      </c>
      <c r="D133" s="97">
        <v>2</v>
      </c>
      <c r="E133" s="97"/>
      <c r="F133" s="97"/>
      <c r="G133" s="97"/>
      <c r="H133" s="104">
        <v>0</v>
      </c>
      <c r="I133" s="104">
        <v>0</v>
      </c>
      <c r="J133" s="104">
        <v>0</v>
      </c>
      <c r="K133" s="104">
        <v>0</v>
      </c>
      <c r="L133" s="103"/>
      <c r="M133" s="103"/>
      <c r="N133" s="97"/>
      <c r="O133" s="97"/>
      <c r="P133" s="97"/>
      <c r="Q133" s="97"/>
      <c r="R133" s="103"/>
      <c r="S133" s="103"/>
      <c r="T133" s="97"/>
      <c r="U133" s="97"/>
      <c r="V133" s="104"/>
      <c r="W133" s="104"/>
      <c r="X133" s="97"/>
      <c r="Y133" s="97"/>
      <c r="Z133" s="97"/>
      <c r="AA133" s="97"/>
      <c r="AB133" s="1">
        <f t="shared" si="21"/>
        <v>2</v>
      </c>
    </row>
    <row r="134" spans="1:28" s="3" customFormat="1" ht="75" customHeight="1">
      <c r="A134" s="21"/>
      <c r="C134" s="24" t="s">
        <v>85</v>
      </c>
      <c r="D134" s="97"/>
      <c r="E134" s="97"/>
      <c r="F134" s="97"/>
      <c r="G134" s="97"/>
      <c r="H134" s="104"/>
      <c r="I134" s="104"/>
      <c r="J134" s="104"/>
      <c r="K134" s="104"/>
      <c r="L134" s="103"/>
      <c r="M134" s="103"/>
      <c r="N134" s="97"/>
      <c r="O134" s="97"/>
      <c r="P134" s="97"/>
      <c r="Q134" s="97"/>
      <c r="R134" s="103"/>
      <c r="S134" s="103"/>
      <c r="T134" s="97"/>
      <c r="U134" s="97"/>
      <c r="V134" s="104"/>
      <c r="W134" s="104"/>
      <c r="X134" s="97"/>
      <c r="Y134" s="97"/>
      <c r="Z134" s="97"/>
      <c r="AA134" s="97"/>
      <c r="AB134" s="1">
        <f t="shared" si="21"/>
        <v>0</v>
      </c>
    </row>
    <row r="135" spans="1:28" s="3" customFormat="1" ht="75" customHeight="1">
      <c r="A135" s="21">
        <v>62</v>
      </c>
      <c r="B135" s="33"/>
      <c r="C135" s="2" t="s">
        <v>62</v>
      </c>
      <c r="D135" s="97">
        <v>0</v>
      </c>
      <c r="E135" s="97"/>
      <c r="F135" s="97">
        <v>2.7</v>
      </c>
      <c r="G135" s="97">
        <v>0.03</v>
      </c>
      <c r="H135" s="104">
        <v>10.5</v>
      </c>
      <c r="I135" s="104">
        <v>0</v>
      </c>
      <c r="J135" s="104">
        <v>33.42</v>
      </c>
      <c r="K135" s="104">
        <v>0.25</v>
      </c>
      <c r="L135" s="103"/>
      <c r="M135" s="103"/>
      <c r="N135" s="97"/>
      <c r="O135" s="97"/>
      <c r="P135" s="97"/>
      <c r="Q135" s="97"/>
      <c r="R135" s="103"/>
      <c r="S135" s="103"/>
      <c r="T135" s="97"/>
      <c r="U135" s="97"/>
      <c r="V135" s="104"/>
      <c r="W135" s="104"/>
      <c r="X135" s="97"/>
      <c r="Y135" s="97"/>
      <c r="Z135" s="97"/>
      <c r="AA135" s="97"/>
      <c r="AB135" s="1">
        <f t="shared" si="21"/>
        <v>46.900000000000006</v>
      </c>
    </row>
    <row r="136" spans="1:28" s="3" customFormat="1" ht="75" customHeight="1">
      <c r="A136" s="21"/>
      <c r="C136" s="24" t="s">
        <v>86</v>
      </c>
      <c r="D136" s="97"/>
      <c r="E136" s="97"/>
      <c r="F136" s="97"/>
      <c r="G136" s="97"/>
      <c r="H136" s="104"/>
      <c r="I136" s="104"/>
      <c r="J136" s="104"/>
      <c r="K136" s="104"/>
      <c r="L136" s="103"/>
      <c r="M136" s="103"/>
      <c r="N136" s="97"/>
      <c r="O136" s="97"/>
      <c r="P136" s="97"/>
      <c r="Q136" s="97"/>
      <c r="R136" s="103"/>
      <c r="S136" s="103"/>
      <c r="T136" s="97"/>
      <c r="U136" s="97"/>
      <c r="V136" s="104"/>
      <c r="W136" s="104"/>
      <c r="X136" s="97"/>
      <c r="Y136" s="97"/>
      <c r="Z136" s="97"/>
      <c r="AA136" s="97"/>
      <c r="AB136" s="1">
        <f t="shared" si="21"/>
        <v>0</v>
      </c>
    </row>
    <row r="137" spans="1:28" s="3" customFormat="1" ht="75" customHeight="1">
      <c r="A137" s="21">
        <v>63</v>
      </c>
      <c r="B137" s="33"/>
      <c r="C137" s="2" t="s">
        <v>214</v>
      </c>
      <c r="D137" s="97">
        <f>14+22+626</f>
        <v>662</v>
      </c>
      <c r="E137" s="97"/>
      <c r="F137" s="97">
        <v>0.73</v>
      </c>
      <c r="G137" s="97">
        <v>0.02</v>
      </c>
      <c r="H137" s="104">
        <v>1.1</v>
      </c>
      <c r="I137" s="104">
        <v>0</v>
      </c>
      <c r="J137" s="104">
        <v>0</v>
      </c>
      <c r="K137" s="104">
        <v>0</v>
      </c>
      <c r="L137" s="103"/>
      <c r="M137" s="103"/>
      <c r="N137" s="97"/>
      <c r="O137" s="97"/>
      <c r="P137" s="96"/>
      <c r="Q137" s="97"/>
      <c r="R137" s="103"/>
      <c r="S137" s="103"/>
      <c r="T137" s="97"/>
      <c r="U137" s="97"/>
      <c r="V137" s="104"/>
      <c r="W137" s="104"/>
      <c r="X137" s="97"/>
      <c r="Y137" s="97"/>
      <c r="Z137" s="97"/>
      <c r="AA137" s="97"/>
      <c r="AB137" s="1">
        <f t="shared" si="21"/>
        <v>663.85</v>
      </c>
    </row>
    <row r="138" spans="1:28" s="3" customFormat="1" ht="75" customHeight="1">
      <c r="A138" s="21"/>
      <c r="C138" s="24" t="s">
        <v>87</v>
      </c>
      <c r="D138" s="97" t="s">
        <v>211</v>
      </c>
      <c r="E138" s="97"/>
      <c r="F138" s="97"/>
      <c r="G138" s="97"/>
      <c r="H138" s="104"/>
      <c r="I138" s="104"/>
      <c r="J138" s="104"/>
      <c r="K138" s="104"/>
      <c r="L138" s="103"/>
      <c r="M138" s="103"/>
      <c r="N138" s="97"/>
      <c r="O138" s="97"/>
      <c r="P138" s="97"/>
      <c r="Q138" s="97"/>
      <c r="R138" s="103"/>
      <c r="S138" s="103"/>
      <c r="T138" s="97"/>
      <c r="U138" s="97"/>
      <c r="V138" s="104"/>
      <c r="W138" s="104"/>
      <c r="X138" s="97"/>
      <c r="Y138" s="97"/>
      <c r="Z138" s="97"/>
      <c r="AA138" s="97"/>
      <c r="AB138" s="1">
        <f t="shared" si="21"/>
        <v>0</v>
      </c>
    </row>
    <row r="139" spans="1:28" s="3" customFormat="1" ht="75" customHeight="1">
      <c r="A139" s="21">
        <v>64</v>
      </c>
      <c r="B139" s="33"/>
      <c r="C139" s="2" t="s">
        <v>62</v>
      </c>
      <c r="D139" s="97">
        <v>0</v>
      </c>
      <c r="E139" s="97"/>
      <c r="F139" s="97">
        <v>0.75</v>
      </c>
      <c r="G139" s="97">
        <v>0</v>
      </c>
      <c r="H139" s="104">
        <v>3.5</v>
      </c>
      <c r="I139" s="104">
        <v>0.3</v>
      </c>
      <c r="J139" s="104">
        <v>24.71</v>
      </c>
      <c r="K139" s="104">
        <v>0.13</v>
      </c>
      <c r="L139" s="103"/>
      <c r="M139" s="103"/>
      <c r="N139" s="97"/>
      <c r="O139" s="97"/>
      <c r="P139" s="97"/>
      <c r="Q139" s="97"/>
      <c r="R139" s="103"/>
      <c r="S139" s="103"/>
      <c r="T139" s="97"/>
      <c r="U139" s="97"/>
      <c r="V139" s="104"/>
      <c r="W139" s="104"/>
      <c r="X139" s="97"/>
      <c r="Y139" s="97"/>
      <c r="Z139" s="97"/>
      <c r="AA139" s="97"/>
      <c r="AB139" s="1">
        <f t="shared" si="21"/>
        <v>29.39</v>
      </c>
    </row>
    <row r="140" spans="1:28" s="3" customFormat="1" ht="75" customHeight="1">
      <c r="A140" s="21"/>
      <c r="C140" s="48" t="s">
        <v>130</v>
      </c>
      <c r="D140" s="97"/>
      <c r="E140" s="97"/>
      <c r="F140" s="97"/>
      <c r="G140" s="97"/>
      <c r="H140" s="1"/>
      <c r="I140" s="104"/>
      <c r="J140" s="1"/>
      <c r="K140" s="104"/>
      <c r="L140" s="103"/>
      <c r="M140" s="103"/>
      <c r="N140" s="97"/>
      <c r="O140" s="97"/>
      <c r="P140" s="97"/>
      <c r="Q140" s="97"/>
      <c r="R140" s="103"/>
      <c r="S140" s="103"/>
      <c r="T140" s="97"/>
      <c r="U140" s="97"/>
      <c r="V140" s="104"/>
      <c r="W140" s="104"/>
      <c r="X140" s="97"/>
      <c r="Y140" s="97"/>
      <c r="Z140" s="97"/>
      <c r="AA140" s="97"/>
      <c r="AB140" s="1">
        <f t="shared" si="21"/>
        <v>0</v>
      </c>
    </row>
    <row r="141" spans="1:28" s="3" customFormat="1" ht="75" customHeight="1">
      <c r="A141" s="21">
        <v>65</v>
      </c>
      <c r="B141" s="33"/>
      <c r="C141" s="2" t="s">
        <v>81</v>
      </c>
      <c r="D141" s="97">
        <v>2</v>
      </c>
      <c r="E141" s="97"/>
      <c r="F141" s="97">
        <v>0</v>
      </c>
      <c r="G141" s="97"/>
      <c r="H141" s="104">
        <v>0</v>
      </c>
      <c r="I141" s="104">
        <v>0</v>
      </c>
      <c r="J141" s="104">
        <v>1.93</v>
      </c>
      <c r="K141" s="104">
        <v>0.04</v>
      </c>
      <c r="L141" s="103"/>
      <c r="M141" s="103"/>
      <c r="N141" s="97"/>
      <c r="O141" s="97"/>
      <c r="P141" s="97"/>
      <c r="Q141" s="97"/>
      <c r="R141" s="103"/>
      <c r="S141" s="103"/>
      <c r="T141" s="97"/>
      <c r="U141" s="97"/>
      <c r="V141" s="104"/>
      <c r="W141" s="104"/>
      <c r="X141" s="97"/>
      <c r="Y141" s="97"/>
      <c r="Z141" s="97"/>
      <c r="AA141" s="97"/>
      <c r="AB141" s="1">
        <f t="shared" si="21"/>
        <v>3.9699999999999998</v>
      </c>
    </row>
    <row r="142" spans="1:28" s="3" customFormat="1" ht="75" customHeight="1">
      <c r="A142" s="21"/>
      <c r="C142" s="24" t="s">
        <v>83</v>
      </c>
      <c r="D142" s="97"/>
      <c r="E142" s="97"/>
      <c r="F142" s="97"/>
      <c r="G142" s="97"/>
      <c r="H142" s="104"/>
      <c r="I142" s="104"/>
      <c r="J142" s="1"/>
      <c r="K142" s="104"/>
      <c r="L142" s="103"/>
      <c r="M142" s="103"/>
      <c r="N142" s="97"/>
      <c r="O142" s="97"/>
      <c r="P142" s="97"/>
      <c r="Q142" s="97"/>
      <c r="R142" s="103"/>
      <c r="S142" s="103"/>
      <c r="T142" s="97"/>
      <c r="U142" s="97"/>
      <c r="V142" s="104"/>
      <c r="W142" s="104"/>
      <c r="X142" s="97"/>
      <c r="Y142" s="97"/>
      <c r="Z142" s="97"/>
      <c r="AA142" s="97"/>
      <c r="AB142" s="1">
        <f t="shared" si="21"/>
        <v>0</v>
      </c>
    </row>
    <row r="143" spans="1:28" s="3" customFormat="1" ht="75" customHeight="1">
      <c r="A143" s="21">
        <v>66</v>
      </c>
      <c r="B143" s="33"/>
      <c r="C143" s="2" t="s">
        <v>84</v>
      </c>
      <c r="D143" s="97">
        <v>0</v>
      </c>
      <c r="E143" s="97"/>
      <c r="F143" s="97"/>
      <c r="G143" s="97"/>
      <c r="H143" s="104">
        <v>0</v>
      </c>
      <c r="I143" s="104">
        <v>0</v>
      </c>
      <c r="J143" s="104">
        <v>149.07</v>
      </c>
      <c r="K143" s="104">
        <v>0</v>
      </c>
      <c r="L143" s="103"/>
      <c r="M143" s="103"/>
      <c r="N143" s="97"/>
      <c r="O143" s="97"/>
      <c r="P143" s="97"/>
      <c r="Q143" s="97"/>
      <c r="R143" s="103"/>
      <c r="S143" s="103"/>
      <c r="T143" s="97"/>
      <c r="U143" s="97"/>
      <c r="V143" s="104"/>
      <c r="W143" s="104"/>
      <c r="X143" s="97"/>
      <c r="Y143" s="97"/>
      <c r="Z143" s="97"/>
      <c r="AA143" s="97"/>
      <c r="AB143" s="1">
        <f t="shared" si="21"/>
        <v>149.07</v>
      </c>
    </row>
    <row r="144" spans="1:30" s="3" customFormat="1" ht="75" customHeight="1">
      <c r="A144" s="21"/>
      <c r="B144" s="50"/>
      <c r="C144" s="51" t="s">
        <v>195</v>
      </c>
      <c r="D144" s="98">
        <f>SUM(D130:D143)</f>
        <v>666</v>
      </c>
      <c r="E144" s="98">
        <f>SUM(E130:E143)</f>
        <v>0</v>
      </c>
      <c r="F144" s="98">
        <f>SUM(F130:F143)</f>
        <v>4.18</v>
      </c>
      <c r="G144" s="98">
        <f>SUM(G130:G143)</f>
        <v>0.05</v>
      </c>
      <c r="H144" s="1">
        <f>SUM(H130:H143)</f>
        <v>15.1</v>
      </c>
      <c r="I144" s="1">
        <f aca="true" t="shared" si="22" ref="I144:Y144">SUM(I130:I143)</f>
        <v>0.3</v>
      </c>
      <c r="J144" s="1">
        <f>SUM(J130:J143)</f>
        <v>223.8</v>
      </c>
      <c r="K144" s="1">
        <f t="shared" si="22"/>
        <v>0.42</v>
      </c>
      <c r="L144" s="98">
        <f t="shared" si="22"/>
        <v>0</v>
      </c>
      <c r="M144" s="98">
        <f t="shared" si="22"/>
        <v>0</v>
      </c>
      <c r="N144" s="98">
        <f t="shared" si="22"/>
        <v>0</v>
      </c>
      <c r="O144" s="98">
        <f t="shared" si="22"/>
        <v>0</v>
      </c>
      <c r="P144" s="98">
        <f t="shared" si="22"/>
        <v>0</v>
      </c>
      <c r="Q144" s="98">
        <f t="shared" si="22"/>
        <v>0</v>
      </c>
      <c r="R144" s="1">
        <f t="shared" si="22"/>
        <v>0</v>
      </c>
      <c r="S144" s="1">
        <f t="shared" si="22"/>
        <v>0</v>
      </c>
      <c r="T144" s="98">
        <f t="shared" si="22"/>
        <v>0</v>
      </c>
      <c r="U144" s="98">
        <f t="shared" si="22"/>
        <v>0</v>
      </c>
      <c r="V144" s="1">
        <f t="shared" si="22"/>
        <v>0</v>
      </c>
      <c r="W144" s="1">
        <f t="shared" si="22"/>
        <v>0</v>
      </c>
      <c r="X144" s="98">
        <f t="shared" si="22"/>
        <v>0</v>
      </c>
      <c r="Y144" s="98">
        <f t="shared" si="22"/>
        <v>0</v>
      </c>
      <c r="Z144" s="98">
        <f>SUM(Z130:Z143)</f>
        <v>0</v>
      </c>
      <c r="AA144" s="98"/>
      <c r="AB144" s="1">
        <f>SUM(D144:AA144)</f>
        <v>909.8499999999998</v>
      </c>
      <c r="AD144" s="67"/>
    </row>
    <row r="145" spans="1:28" s="3" customFormat="1" ht="75" customHeight="1">
      <c r="A145" s="21"/>
      <c r="B145" s="50"/>
      <c r="C145" s="51" t="s">
        <v>228</v>
      </c>
      <c r="D145" s="97"/>
      <c r="E145" s="97"/>
      <c r="F145" s="98"/>
      <c r="G145" s="98"/>
      <c r="H145" s="1"/>
      <c r="I145" s="104"/>
      <c r="J145" s="1"/>
      <c r="K145" s="104"/>
      <c r="L145" s="103"/>
      <c r="M145" s="103"/>
      <c r="N145" s="97"/>
      <c r="O145" s="97"/>
      <c r="P145" s="97"/>
      <c r="Q145" s="97"/>
      <c r="R145" s="103"/>
      <c r="S145" s="103"/>
      <c r="T145" s="97"/>
      <c r="U145" s="97"/>
      <c r="V145" s="104"/>
      <c r="W145" s="104"/>
      <c r="X145" s="97"/>
      <c r="Y145" s="97"/>
      <c r="Z145" s="97"/>
      <c r="AA145" s="97"/>
      <c r="AB145" s="1"/>
    </row>
    <row r="146" spans="1:28" s="3" customFormat="1" ht="75" customHeight="1">
      <c r="A146" s="21">
        <v>67</v>
      </c>
      <c r="B146" s="50"/>
      <c r="C146" s="52" t="s">
        <v>216</v>
      </c>
      <c r="D146" s="97">
        <v>0</v>
      </c>
      <c r="E146" s="97"/>
      <c r="F146" s="98"/>
      <c r="G146" s="98"/>
      <c r="H146" s="1"/>
      <c r="I146" s="104"/>
      <c r="J146" s="1"/>
      <c r="K146" s="104"/>
      <c r="L146" s="103"/>
      <c r="M146" s="103"/>
      <c r="N146" s="97"/>
      <c r="O146" s="97"/>
      <c r="P146" s="97">
        <v>1.38</v>
      </c>
      <c r="Q146" s="97">
        <v>1</v>
      </c>
      <c r="R146" s="103"/>
      <c r="S146" s="103"/>
      <c r="T146" s="97"/>
      <c r="U146" s="97"/>
      <c r="V146" s="104"/>
      <c r="W146" s="104"/>
      <c r="X146" s="97"/>
      <c r="Y146" s="97"/>
      <c r="Z146" s="97"/>
      <c r="AA146" s="97"/>
      <c r="AB146" s="1">
        <f t="shared" si="21"/>
        <v>2.38</v>
      </c>
    </row>
    <row r="147" spans="1:28" s="3" customFormat="1" ht="113.25" customHeight="1">
      <c r="A147" s="36"/>
      <c r="B147" s="53"/>
      <c r="C147" s="54" t="s">
        <v>16</v>
      </c>
      <c r="D147" s="97">
        <v>0</v>
      </c>
      <c r="E147" s="97"/>
      <c r="F147" s="98"/>
      <c r="G147" s="98"/>
      <c r="H147" s="1"/>
      <c r="I147" s="104"/>
      <c r="J147" s="1"/>
      <c r="K147" s="104"/>
      <c r="L147" s="103"/>
      <c r="M147" s="103"/>
      <c r="N147" s="97"/>
      <c r="O147" s="97"/>
      <c r="P147" s="97"/>
      <c r="Q147" s="97"/>
      <c r="R147" s="103"/>
      <c r="S147" s="103"/>
      <c r="T147" s="97"/>
      <c r="U147" s="97"/>
      <c r="V147" s="104"/>
      <c r="W147" s="104"/>
      <c r="X147" s="97"/>
      <c r="Y147" s="97"/>
      <c r="Z147" s="97"/>
      <c r="AA147" s="97"/>
      <c r="AB147" s="1"/>
    </row>
    <row r="148" spans="1:28" s="3" customFormat="1" ht="113.25" customHeight="1">
      <c r="A148" s="36"/>
      <c r="B148" s="53"/>
      <c r="C148" s="54" t="s">
        <v>248</v>
      </c>
      <c r="D148" s="97"/>
      <c r="E148" s="97"/>
      <c r="F148" s="98"/>
      <c r="G148" s="98"/>
      <c r="H148" s="1"/>
      <c r="I148" s="104"/>
      <c r="J148" s="104">
        <v>0.01</v>
      </c>
      <c r="K148" s="104">
        <v>0</v>
      </c>
      <c r="L148" s="103"/>
      <c r="M148" s="103"/>
      <c r="N148" s="97"/>
      <c r="O148" s="97"/>
      <c r="P148" s="97"/>
      <c r="Q148" s="97"/>
      <c r="R148" s="103"/>
      <c r="S148" s="103"/>
      <c r="T148" s="97"/>
      <c r="U148" s="97"/>
      <c r="V148" s="104"/>
      <c r="W148" s="104"/>
      <c r="X148" s="97"/>
      <c r="Y148" s="97"/>
      <c r="Z148" s="97"/>
      <c r="AA148" s="97"/>
      <c r="AB148" s="1"/>
    </row>
    <row r="149" spans="1:30" s="119" customFormat="1" ht="76.5" thickBot="1">
      <c r="A149" s="115"/>
      <c r="B149" s="116"/>
      <c r="C149" s="55" t="s">
        <v>10</v>
      </c>
      <c r="D149" s="98">
        <f aca="true" t="shared" si="23" ref="D149:K149">D65+D87+D111+D128+D144+D146+D147+D148</f>
        <v>1823</v>
      </c>
      <c r="E149" s="98">
        <f t="shared" si="23"/>
        <v>0</v>
      </c>
      <c r="F149" s="98">
        <f t="shared" si="23"/>
        <v>95.46000000000001</v>
      </c>
      <c r="G149" s="98">
        <f t="shared" si="23"/>
        <v>1.4000000000000001</v>
      </c>
      <c r="H149" s="98">
        <f t="shared" si="23"/>
        <v>3579.2999999999997</v>
      </c>
      <c r="I149" s="98">
        <f t="shared" si="23"/>
        <v>123.7</v>
      </c>
      <c r="J149" s="1">
        <f t="shared" si="23"/>
        <v>223.81</v>
      </c>
      <c r="K149" s="1">
        <f t="shared" si="23"/>
        <v>0.42</v>
      </c>
      <c r="L149" s="98">
        <f aca="true" t="shared" si="24" ref="L149:AA149">L65+L87+L111+L128+L144+L146+L147+L148</f>
        <v>5183.879999999999</v>
      </c>
      <c r="M149" s="1">
        <f t="shared" si="24"/>
        <v>626.76</v>
      </c>
      <c r="N149" s="98">
        <f t="shared" si="24"/>
        <v>3313.9300000000003</v>
      </c>
      <c r="O149" s="98">
        <f t="shared" si="24"/>
        <v>0</v>
      </c>
      <c r="P149" s="98">
        <f t="shared" si="24"/>
        <v>4955.67</v>
      </c>
      <c r="Q149" s="98">
        <f t="shared" si="24"/>
        <v>235.83</v>
      </c>
      <c r="R149" s="1">
        <f t="shared" si="24"/>
        <v>392.65</v>
      </c>
      <c r="S149" s="1">
        <f t="shared" si="24"/>
        <v>37.643699999999995</v>
      </c>
      <c r="T149" s="98">
        <f t="shared" si="24"/>
        <v>88.91</v>
      </c>
      <c r="U149" s="98">
        <f t="shared" si="24"/>
        <v>21.259999999999998</v>
      </c>
      <c r="V149" s="1">
        <f t="shared" si="24"/>
        <v>332.72999999999996</v>
      </c>
      <c r="W149" s="1">
        <f t="shared" si="24"/>
        <v>0</v>
      </c>
      <c r="X149" s="98">
        <f t="shared" si="24"/>
        <v>94.32</v>
      </c>
      <c r="Y149" s="98">
        <f t="shared" si="24"/>
        <v>0</v>
      </c>
      <c r="Z149" s="98">
        <f t="shared" si="24"/>
        <v>595.04</v>
      </c>
      <c r="AA149" s="98">
        <f t="shared" si="24"/>
        <v>0</v>
      </c>
      <c r="AB149" s="1">
        <f>SUM(D149:AA149)</f>
        <v>21725.713700000004</v>
      </c>
      <c r="AC149" s="117"/>
      <c r="AD149" s="118"/>
    </row>
    <row r="150" spans="1:28" ht="90.75">
      <c r="A150" s="6"/>
      <c r="B150" s="6"/>
      <c r="C150" s="66" t="s">
        <v>250</v>
      </c>
      <c r="D150" s="65"/>
      <c r="E150" s="6"/>
      <c r="F150" s="6"/>
      <c r="G150" s="6"/>
      <c r="H150" s="6"/>
      <c r="J150" s="11"/>
      <c r="K150" s="11"/>
      <c r="L150" s="56"/>
      <c r="M150" s="68"/>
      <c r="N150" s="11"/>
      <c r="O150" s="6"/>
      <c r="P150" s="56"/>
      <c r="Q150" s="91"/>
      <c r="R150" s="6"/>
      <c r="S150" s="6"/>
      <c r="T150" s="77"/>
      <c r="U150" s="77"/>
      <c r="V150" s="6"/>
      <c r="W150" s="6"/>
      <c r="X150" s="6"/>
      <c r="Y150" s="6"/>
      <c r="Z150" s="6"/>
      <c r="AA150" s="6"/>
      <c r="AB150" s="6"/>
    </row>
    <row r="151" spans="2:28" s="7" customFormat="1" ht="90">
      <c r="B151" s="58" t="s">
        <v>88</v>
      </c>
      <c r="C151" s="59" t="s">
        <v>204</v>
      </c>
      <c r="D151" s="70"/>
      <c r="E151" s="9"/>
      <c r="F151" s="11"/>
      <c r="G151" s="11"/>
      <c r="I151" s="56"/>
      <c r="J151" s="11"/>
      <c r="K151" s="64"/>
      <c r="L151" s="56"/>
      <c r="M151" s="56"/>
      <c r="N151" s="56"/>
      <c r="P151" s="11"/>
      <c r="T151" s="78"/>
      <c r="U151" s="79"/>
      <c r="Z151" s="56"/>
      <c r="AB151" s="56"/>
    </row>
    <row r="152" spans="4:21" s="8" customFormat="1" ht="75" customHeight="1">
      <c r="D152" s="69"/>
      <c r="E152" s="60"/>
      <c r="F152" s="60"/>
      <c r="G152" s="60"/>
      <c r="H152" s="74"/>
      <c r="T152" s="80"/>
      <c r="U152" s="80"/>
    </row>
    <row r="153" spans="1:21" s="8" customFormat="1" ht="75" customHeight="1">
      <c r="A153" s="60">
        <v>1</v>
      </c>
      <c r="B153" s="60"/>
      <c r="C153" s="60" t="s">
        <v>69</v>
      </c>
      <c r="D153" s="60" t="s">
        <v>247</v>
      </c>
      <c r="E153" s="60"/>
      <c r="F153" s="60"/>
      <c r="G153" s="60"/>
      <c r="N153" s="60">
        <v>36</v>
      </c>
      <c r="O153" s="60" t="s">
        <v>107</v>
      </c>
      <c r="R153" s="60" t="s">
        <v>111</v>
      </c>
      <c r="S153" s="60"/>
      <c r="T153" s="81"/>
      <c r="U153" s="81"/>
    </row>
    <row r="154" spans="1:21" s="8" customFormat="1" ht="75" customHeight="1">
      <c r="A154" s="60">
        <v>2</v>
      </c>
      <c r="B154" s="60"/>
      <c r="C154" s="60" t="s">
        <v>70</v>
      </c>
      <c r="D154" s="60" t="s">
        <v>139</v>
      </c>
      <c r="E154" s="60"/>
      <c r="F154" s="60"/>
      <c r="G154" s="60"/>
      <c r="K154" s="74"/>
      <c r="N154" s="60">
        <v>37</v>
      </c>
      <c r="O154" s="60" t="s">
        <v>102</v>
      </c>
      <c r="R154" s="60" t="s">
        <v>146</v>
      </c>
      <c r="S154" s="60"/>
      <c r="T154" s="81"/>
      <c r="U154" s="81"/>
    </row>
    <row r="155" spans="1:21" s="8" customFormat="1" ht="75" customHeight="1">
      <c r="A155" s="60">
        <v>3</v>
      </c>
      <c r="B155" s="60"/>
      <c r="C155" s="60" t="s">
        <v>82</v>
      </c>
      <c r="D155" s="60" t="s">
        <v>109</v>
      </c>
      <c r="E155" s="60"/>
      <c r="F155" s="60"/>
      <c r="G155" s="60"/>
      <c r="N155" s="60">
        <v>38</v>
      </c>
      <c r="O155" s="60" t="s">
        <v>60</v>
      </c>
      <c r="R155" s="60" t="s">
        <v>136</v>
      </c>
      <c r="S155" s="60"/>
      <c r="T155" s="81"/>
      <c r="U155" s="81"/>
    </row>
    <row r="156" spans="1:21" s="8" customFormat="1" ht="75" customHeight="1">
      <c r="A156" s="60">
        <v>4</v>
      </c>
      <c r="B156" s="60"/>
      <c r="C156" s="60" t="s">
        <v>71</v>
      </c>
      <c r="D156" s="60" t="s">
        <v>140</v>
      </c>
      <c r="E156" s="60"/>
      <c r="F156" s="60"/>
      <c r="G156" s="60"/>
      <c r="N156" s="60">
        <v>39</v>
      </c>
      <c r="O156" s="60" t="s">
        <v>205</v>
      </c>
      <c r="R156" s="60" t="s">
        <v>206</v>
      </c>
      <c r="S156" s="60"/>
      <c r="T156" s="81"/>
      <c r="U156" s="81"/>
    </row>
    <row r="157" spans="1:21" s="8" customFormat="1" ht="75" customHeight="1">
      <c r="A157" s="60">
        <v>5</v>
      </c>
      <c r="B157" s="60"/>
      <c r="C157" s="60" t="s">
        <v>72</v>
      </c>
      <c r="D157" s="60" t="s">
        <v>141</v>
      </c>
      <c r="E157" s="60"/>
      <c r="F157" s="60"/>
      <c r="G157" s="60"/>
      <c r="N157" s="60">
        <v>40</v>
      </c>
      <c r="O157" s="60" t="s">
        <v>200</v>
      </c>
      <c r="R157" s="60" t="s">
        <v>201</v>
      </c>
      <c r="S157" s="60"/>
      <c r="T157" s="81"/>
      <c r="U157" s="81"/>
    </row>
    <row r="158" spans="1:21" s="8" customFormat="1" ht="75" customHeight="1">
      <c r="A158" s="60">
        <v>6</v>
      </c>
      <c r="B158" s="60"/>
      <c r="C158" s="60" t="s">
        <v>100</v>
      </c>
      <c r="D158" s="60" t="s">
        <v>138</v>
      </c>
      <c r="E158" s="60"/>
      <c r="F158" s="60"/>
      <c r="G158" s="60"/>
      <c r="N158" s="60">
        <v>41</v>
      </c>
      <c r="O158" s="60" t="s">
        <v>99</v>
      </c>
      <c r="R158" s="60" t="s">
        <v>137</v>
      </c>
      <c r="S158" s="60"/>
      <c r="T158" s="81"/>
      <c r="U158" s="81"/>
    </row>
    <row r="159" spans="1:21" s="8" customFormat="1" ht="75" customHeight="1">
      <c r="A159" s="60">
        <v>7</v>
      </c>
      <c r="B159" s="60"/>
      <c r="C159" s="60" t="s">
        <v>44</v>
      </c>
      <c r="D159" s="60" t="s">
        <v>123</v>
      </c>
      <c r="E159" s="60"/>
      <c r="F159" s="60"/>
      <c r="G159" s="60"/>
      <c r="N159" s="60">
        <v>42</v>
      </c>
      <c r="O159" s="60" t="s">
        <v>178</v>
      </c>
      <c r="R159" s="60" t="s">
        <v>179</v>
      </c>
      <c r="S159" s="60"/>
      <c r="T159" s="81"/>
      <c r="U159" s="81"/>
    </row>
    <row r="160" spans="1:21" s="8" customFormat="1" ht="75" customHeight="1">
      <c r="A160" s="60">
        <v>8</v>
      </c>
      <c r="B160" s="60"/>
      <c r="C160" s="60" t="s">
        <v>22</v>
      </c>
      <c r="D160" s="60" t="s">
        <v>153</v>
      </c>
      <c r="E160" s="60"/>
      <c r="F160" s="60"/>
      <c r="G160" s="60"/>
      <c r="N160" s="60">
        <v>43</v>
      </c>
      <c r="O160" s="60" t="s">
        <v>17</v>
      </c>
      <c r="R160" s="60" t="s">
        <v>155</v>
      </c>
      <c r="S160" s="60"/>
      <c r="T160" s="81"/>
      <c r="U160" s="81"/>
    </row>
    <row r="161" spans="1:21" s="8" customFormat="1" ht="75" customHeight="1">
      <c r="A161" s="60">
        <v>10</v>
      </c>
      <c r="B161" s="60"/>
      <c r="C161" s="60" t="s">
        <v>101</v>
      </c>
      <c r="D161" s="60" t="s">
        <v>142</v>
      </c>
      <c r="E161" s="60"/>
      <c r="F161" s="60"/>
      <c r="G161" s="60"/>
      <c r="N161" s="60">
        <v>44</v>
      </c>
      <c r="O161" s="60" t="s">
        <v>24</v>
      </c>
      <c r="R161" s="60" t="s">
        <v>156</v>
      </c>
      <c r="S161" s="60"/>
      <c r="T161" s="81"/>
      <c r="U161" s="81"/>
    </row>
    <row r="162" spans="1:21" s="8" customFormat="1" ht="75" customHeight="1">
      <c r="A162" s="60">
        <v>11</v>
      </c>
      <c r="B162" s="60"/>
      <c r="C162" s="60" t="s">
        <v>92</v>
      </c>
      <c r="D162" s="60" t="s">
        <v>117</v>
      </c>
      <c r="E162" s="60"/>
      <c r="F162" s="60"/>
      <c r="G162" s="60"/>
      <c r="N162" s="60">
        <v>45</v>
      </c>
      <c r="O162" s="60" t="s">
        <v>11</v>
      </c>
      <c r="R162" s="60" t="s">
        <v>157</v>
      </c>
      <c r="S162" s="60"/>
      <c r="T162" s="81"/>
      <c r="U162" s="81"/>
    </row>
    <row r="163" spans="1:21" s="8" customFormat="1" ht="75" customHeight="1">
      <c r="A163" s="60">
        <v>12</v>
      </c>
      <c r="B163" s="60"/>
      <c r="C163" s="60" t="s">
        <v>91</v>
      </c>
      <c r="D163" s="60" t="s">
        <v>116</v>
      </c>
      <c r="E163" s="60"/>
      <c r="F163" s="60"/>
      <c r="G163" s="60"/>
      <c r="N163" s="60">
        <v>46</v>
      </c>
      <c r="O163" s="60" t="s">
        <v>20</v>
      </c>
      <c r="R163" s="60" t="s">
        <v>158</v>
      </c>
      <c r="S163" s="60"/>
      <c r="T163" s="81"/>
      <c r="U163" s="81"/>
    </row>
    <row r="164" spans="1:21" s="8" customFormat="1" ht="75" customHeight="1">
      <c r="A164" s="60">
        <v>13</v>
      </c>
      <c r="B164" s="60"/>
      <c r="C164" s="60" t="s">
        <v>103</v>
      </c>
      <c r="D164" s="60" t="s">
        <v>145</v>
      </c>
      <c r="E164" s="60"/>
      <c r="F164" s="60"/>
      <c r="G164" s="60"/>
      <c r="N164" s="60">
        <v>47</v>
      </c>
      <c r="O164" s="60" t="s">
        <v>18</v>
      </c>
      <c r="R164" s="60" t="s">
        <v>159</v>
      </c>
      <c r="S164" s="60"/>
      <c r="T164" s="81"/>
      <c r="U164" s="81"/>
    </row>
    <row r="165" spans="1:21" s="8" customFormat="1" ht="75" customHeight="1">
      <c r="A165" s="60">
        <v>14</v>
      </c>
      <c r="B165" s="60"/>
      <c r="C165" s="60" t="s">
        <v>95</v>
      </c>
      <c r="D165" s="60" t="s">
        <v>129</v>
      </c>
      <c r="E165" s="60"/>
      <c r="F165" s="60"/>
      <c r="G165" s="60"/>
      <c r="N165" s="60">
        <v>48</v>
      </c>
      <c r="O165" s="60" t="s">
        <v>15</v>
      </c>
      <c r="R165" s="60" t="s">
        <v>165</v>
      </c>
      <c r="S165" s="60"/>
      <c r="T165" s="81"/>
      <c r="U165" s="81"/>
    </row>
    <row r="166" spans="1:21" s="8" customFormat="1" ht="75" customHeight="1">
      <c r="A166" s="60">
        <v>15</v>
      </c>
      <c r="B166" s="60"/>
      <c r="C166" s="60" t="s">
        <v>32</v>
      </c>
      <c r="D166" s="60" t="s">
        <v>114</v>
      </c>
      <c r="E166" s="60"/>
      <c r="F166" s="60"/>
      <c r="G166" s="60"/>
      <c r="N166" s="60">
        <v>49</v>
      </c>
      <c r="O166" s="60" t="s">
        <v>67</v>
      </c>
      <c r="R166" s="60" t="s">
        <v>160</v>
      </c>
      <c r="S166" s="60"/>
      <c r="T166" s="81"/>
      <c r="U166" s="81"/>
    </row>
    <row r="167" spans="1:21" s="8" customFormat="1" ht="75" customHeight="1">
      <c r="A167" s="60">
        <v>16</v>
      </c>
      <c r="B167" s="60"/>
      <c r="C167" s="60" t="s">
        <v>90</v>
      </c>
      <c r="D167" s="60" t="s">
        <v>108</v>
      </c>
      <c r="E167" s="60"/>
      <c r="F167" s="60"/>
      <c r="G167" s="60"/>
      <c r="N167" s="60">
        <v>50</v>
      </c>
      <c r="O167" s="60" t="s">
        <v>16</v>
      </c>
      <c r="R167" s="60" t="s">
        <v>161</v>
      </c>
      <c r="S167" s="60"/>
      <c r="T167" s="81"/>
      <c r="U167" s="81"/>
    </row>
    <row r="168" spans="1:21" s="8" customFormat="1" ht="75" customHeight="1">
      <c r="A168" s="60">
        <v>17</v>
      </c>
      <c r="B168" s="60"/>
      <c r="C168" s="60" t="s">
        <v>89</v>
      </c>
      <c r="D168" s="60" t="s">
        <v>112</v>
      </c>
      <c r="E168" s="60"/>
      <c r="F168" s="60"/>
      <c r="G168" s="60"/>
      <c r="N168" s="60">
        <v>51</v>
      </c>
      <c r="O168" s="60" t="s">
        <v>40</v>
      </c>
      <c r="R168" s="60" t="s">
        <v>119</v>
      </c>
      <c r="S168" s="60"/>
      <c r="T168" s="81"/>
      <c r="U168" s="81"/>
    </row>
    <row r="169" spans="1:21" s="8" customFormat="1" ht="75" customHeight="1">
      <c r="A169" s="60">
        <v>18</v>
      </c>
      <c r="B169" s="60"/>
      <c r="C169" s="60" t="s">
        <v>148</v>
      </c>
      <c r="D169" s="60" t="s">
        <v>167</v>
      </c>
      <c r="E169" s="60"/>
      <c r="F169" s="60"/>
      <c r="G169" s="60"/>
      <c r="N169" s="60">
        <v>52</v>
      </c>
      <c r="O169" s="60" t="s">
        <v>42</v>
      </c>
      <c r="R169" s="60" t="s">
        <v>121</v>
      </c>
      <c r="S169" s="60"/>
      <c r="T169" s="81"/>
      <c r="U169" s="81"/>
    </row>
    <row r="170" spans="1:21" s="8" customFormat="1" ht="75" customHeight="1">
      <c r="A170" s="60">
        <v>19</v>
      </c>
      <c r="B170" s="60"/>
      <c r="C170" s="60" t="s">
        <v>19</v>
      </c>
      <c r="D170" s="60" t="s">
        <v>154</v>
      </c>
      <c r="E170" s="60"/>
      <c r="F170" s="60"/>
      <c r="G170" s="60"/>
      <c r="N170" s="60">
        <v>53</v>
      </c>
      <c r="O170" s="60" t="s">
        <v>41</v>
      </c>
      <c r="R170" s="60" t="s">
        <v>120</v>
      </c>
      <c r="S170" s="60"/>
      <c r="T170" s="81"/>
      <c r="U170" s="81"/>
    </row>
    <row r="171" spans="1:21" s="8" customFormat="1" ht="75" customHeight="1">
      <c r="A171" s="60">
        <v>20</v>
      </c>
      <c r="B171" s="60"/>
      <c r="C171" s="60" t="s">
        <v>106</v>
      </c>
      <c r="D171" s="60" t="s">
        <v>147</v>
      </c>
      <c r="E171" s="60"/>
      <c r="F171" s="60"/>
      <c r="G171" s="60"/>
      <c r="N171" s="60">
        <v>54</v>
      </c>
      <c r="O171" s="60" t="s">
        <v>21</v>
      </c>
      <c r="R171" s="60" t="s">
        <v>162</v>
      </c>
      <c r="S171" s="60"/>
      <c r="T171" s="81"/>
      <c r="U171" s="81"/>
    </row>
    <row r="172" spans="1:21" s="8" customFormat="1" ht="75" customHeight="1">
      <c r="A172" s="60">
        <v>21</v>
      </c>
      <c r="B172" s="60"/>
      <c r="C172" s="60" t="s">
        <v>105</v>
      </c>
      <c r="D172" s="60" t="s">
        <v>144</v>
      </c>
      <c r="E172" s="60"/>
      <c r="F172" s="60"/>
      <c r="G172" s="60"/>
      <c r="N172" s="60">
        <v>55</v>
      </c>
      <c r="O172" s="60" t="s">
        <v>23</v>
      </c>
      <c r="R172" s="60" t="s">
        <v>163</v>
      </c>
      <c r="S172" s="60"/>
      <c r="T172" s="81"/>
      <c r="U172" s="81"/>
    </row>
    <row r="173" spans="1:21" s="8" customFormat="1" ht="75" customHeight="1">
      <c r="A173" s="60">
        <v>22</v>
      </c>
      <c r="B173" s="60"/>
      <c r="C173" s="60" t="s">
        <v>98</v>
      </c>
      <c r="D173" s="60" t="s">
        <v>134</v>
      </c>
      <c r="E173" s="60"/>
      <c r="F173" s="60"/>
      <c r="G173" s="60"/>
      <c r="N173" s="60">
        <v>56</v>
      </c>
      <c r="O173" s="60" t="s">
        <v>84</v>
      </c>
      <c r="R173" s="60" t="s">
        <v>110</v>
      </c>
      <c r="S173" s="60"/>
      <c r="T173" s="81"/>
      <c r="U173" s="81"/>
    </row>
    <row r="174" spans="1:21" s="8" customFormat="1" ht="75" customHeight="1">
      <c r="A174" s="60">
        <v>23</v>
      </c>
      <c r="B174" s="60"/>
      <c r="C174" s="60" t="s">
        <v>97</v>
      </c>
      <c r="D174" s="60" t="s">
        <v>135</v>
      </c>
      <c r="E174" s="60"/>
      <c r="F174" s="60"/>
      <c r="G174" s="60"/>
      <c r="N174" s="60">
        <v>57</v>
      </c>
      <c r="O174" s="60" t="s">
        <v>152</v>
      </c>
      <c r="R174" s="60" t="s">
        <v>113</v>
      </c>
      <c r="S174" s="60"/>
      <c r="T174" s="81"/>
      <c r="U174" s="81"/>
    </row>
    <row r="175" spans="1:21" s="8" customFormat="1" ht="75" customHeight="1">
      <c r="A175" s="60">
        <v>24</v>
      </c>
      <c r="B175" s="60"/>
      <c r="C175" s="60" t="s">
        <v>104</v>
      </c>
      <c r="D175" s="60" t="s">
        <v>143</v>
      </c>
      <c r="E175" s="60"/>
      <c r="F175" s="60"/>
      <c r="G175" s="60"/>
      <c r="N175" s="60">
        <v>58</v>
      </c>
      <c r="O175" s="60" t="s">
        <v>94</v>
      </c>
      <c r="R175" s="60" t="s">
        <v>128</v>
      </c>
      <c r="S175" s="60"/>
      <c r="T175" s="81"/>
      <c r="U175" s="81"/>
    </row>
    <row r="176" spans="1:21" s="8" customFormat="1" ht="75" customHeight="1">
      <c r="A176" s="60">
        <v>25</v>
      </c>
      <c r="B176" s="60"/>
      <c r="C176" s="60" t="s">
        <v>33</v>
      </c>
      <c r="D176" s="60" t="s">
        <v>115</v>
      </c>
      <c r="E176" s="60"/>
      <c r="F176" s="60"/>
      <c r="G176" s="60"/>
      <c r="N176" s="60">
        <v>59</v>
      </c>
      <c r="O176" s="60" t="s">
        <v>50</v>
      </c>
      <c r="R176" s="60" t="s">
        <v>127</v>
      </c>
      <c r="S176" s="60"/>
      <c r="T176" s="81"/>
      <c r="U176" s="81"/>
    </row>
    <row r="177" spans="1:21" s="8" customFormat="1" ht="75" customHeight="1">
      <c r="A177" s="60">
        <v>26</v>
      </c>
      <c r="B177" s="60" t="s">
        <v>31</v>
      </c>
      <c r="C177" s="60" t="s">
        <v>35</v>
      </c>
      <c r="D177" s="60" t="s">
        <v>170</v>
      </c>
      <c r="E177" s="60"/>
      <c r="F177" s="60"/>
      <c r="G177" s="60"/>
      <c r="N177" s="60">
        <v>60</v>
      </c>
      <c r="O177" s="60" t="s">
        <v>93</v>
      </c>
      <c r="R177" s="60" t="s">
        <v>125</v>
      </c>
      <c r="S177" s="60"/>
      <c r="T177" s="81"/>
      <c r="U177" s="81"/>
    </row>
    <row r="178" spans="1:21" s="8" customFormat="1" ht="75" customHeight="1">
      <c r="A178" s="60">
        <v>27</v>
      </c>
      <c r="B178" s="60" t="s">
        <v>32</v>
      </c>
      <c r="C178" s="60" t="s">
        <v>31</v>
      </c>
      <c r="D178" s="60" t="s">
        <v>169</v>
      </c>
      <c r="E178" s="60"/>
      <c r="F178" s="60"/>
      <c r="G178" s="60"/>
      <c r="N178" s="60">
        <v>61</v>
      </c>
      <c r="O178" s="60" t="s">
        <v>49</v>
      </c>
      <c r="R178" s="60" t="s">
        <v>126</v>
      </c>
      <c r="S178" s="60"/>
      <c r="T178" s="81"/>
      <c r="U178" s="81"/>
    </row>
    <row r="179" spans="1:21" s="8" customFormat="1" ht="75" customHeight="1">
      <c r="A179" s="60">
        <v>28</v>
      </c>
      <c r="B179" s="60" t="s">
        <v>33</v>
      </c>
      <c r="C179" s="60" t="s">
        <v>171</v>
      </c>
      <c r="D179" s="60" t="s">
        <v>172</v>
      </c>
      <c r="E179" s="60"/>
      <c r="F179" s="60"/>
      <c r="G179" s="60"/>
      <c r="N179" s="60">
        <v>62</v>
      </c>
      <c r="O179" s="60" t="s">
        <v>197</v>
      </c>
      <c r="R179" s="60" t="s">
        <v>198</v>
      </c>
      <c r="S179" s="60"/>
      <c r="T179" s="81"/>
      <c r="U179" s="81"/>
    </row>
    <row r="180" spans="1:21" s="8" customFormat="1" ht="75" customHeight="1">
      <c r="A180" s="60">
        <v>29</v>
      </c>
      <c r="B180" s="60"/>
      <c r="C180" s="60" t="s">
        <v>245</v>
      </c>
      <c r="D180" s="60" t="s">
        <v>151</v>
      </c>
      <c r="E180" s="60"/>
      <c r="F180" s="60"/>
      <c r="G180" s="60"/>
      <c r="N180" s="60">
        <v>63</v>
      </c>
      <c r="O180" s="60" t="s">
        <v>225</v>
      </c>
      <c r="R180" s="60" t="s">
        <v>226</v>
      </c>
      <c r="S180" s="60"/>
      <c r="T180" s="81"/>
      <c r="U180" s="81"/>
    </row>
    <row r="181" spans="1:21" s="8" customFormat="1" ht="75" customHeight="1">
      <c r="A181" s="60">
        <v>30</v>
      </c>
      <c r="B181" s="60"/>
      <c r="C181" s="60" t="s">
        <v>168</v>
      </c>
      <c r="D181" s="60" t="s">
        <v>174</v>
      </c>
      <c r="E181" s="60"/>
      <c r="F181" s="60"/>
      <c r="G181" s="60"/>
      <c r="T181" s="80"/>
      <c r="U181" s="80"/>
    </row>
    <row r="182" spans="1:21" s="8" customFormat="1" ht="75" customHeight="1">
      <c r="A182" s="60">
        <v>31</v>
      </c>
      <c r="B182" s="60"/>
      <c r="C182" s="60" t="s">
        <v>246</v>
      </c>
      <c r="D182" s="60" t="s">
        <v>151</v>
      </c>
      <c r="E182" s="60"/>
      <c r="F182" s="60" t="s">
        <v>175</v>
      </c>
      <c r="G182" s="60"/>
      <c r="T182" s="80"/>
      <c r="U182" s="80"/>
    </row>
    <row r="183" spans="1:21" s="8" customFormat="1" ht="75" customHeight="1">
      <c r="A183" s="60">
        <v>32</v>
      </c>
      <c r="B183" s="60"/>
      <c r="C183" s="60" t="s">
        <v>37</v>
      </c>
      <c r="D183" s="60" t="s">
        <v>150</v>
      </c>
      <c r="E183" s="60"/>
      <c r="F183" s="60"/>
      <c r="G183" s="60"/>
      <c r="I183" s="60"/>
      <c r="T183" s="80"/>
      <c r="U183" s="80"/>
    </row>
    <row r="184" spans="1:21" s="8" customFormat="1" ht="75" customHeight="1">
      <c r="A184" s="60">
        <v>33</v>
      </c>
      <c r="B184" s="60" t="s">
        <v>35</v>
      </c>
      <c r="C184" s="60" t="s">
        <v>36</v>
      </c>
      <c r="D184" s="60" t="s">
        <v>118</v>
      </c>
      <c r="E184" s="60"/>
      <c r="F184" s="60"/>
      <c r="G184" s="60"/>
      <c r="T184" s="80"/>
      <c r="U184" s="80"/>
    </row>
    <row r="185" spans="1:21" s="8" customFormat="1" ht="75" customHeight="1">
      <c r="A185" s="60">
        <v>34</v>
      </c>
      <c r="B185" s="60" t="s">
        <v>89</v>
      </c>
      <c r="C185" s="60" t="s">
        <v>45</v>
      </c>
      <c r="D185" s="60" t="s">
        <v>124</v>
      </c>
      <c r="E185" s="60"/>
      <c r="F185" s="60"/>
      <c r="G185" s="60"/>
      <c r="T185" s="80"/>
      <c r="U185" s="80"/>
    </row>
    <row r="186" spans="1:21" s="8" customFormat="1" ht="75" customHeight="1">
      <c r="A186" s="60">
        <v>35</v>
      </c>
      <c r="B186" s="60" t="s">
        <v>90</v>
      </c>
      <c r="C186" s="60" t="s">
        <v>43</v>
      </c>
      <c r="D186" s="60" t="s">
        <v>122</v>
      </c>
      <c r="E186" s="60"/>
      <c r="F186" s="60"/>
      <c r="G186" s="60"/>
      <c r="N186" s="9"/>
      <c r="O186" s="9"/>
      <c r="P186" s="9"/>
      <c r="Q186" s="9"/>
      <c r="R186" s="9"/>
      <c r="S186" s="9"/>
      <c r="T186" s="82"/>
      <c r="U186" s="82"/>
    </row>
    <row r="187" spans="1:21" s="9" customFormat="1" ht="69.75" customHeight="1">
      <c r="A187" s="61"/>
      <c r="B187" s="61"/>
      <c r="C187" s="61"/>
      <c r="D187" s="58"/>
      <c r="E187" s="58"/>
      <c r="F187" s="58"/>
      <c r="G187" s="58"/>
      <c r="T187" s="82"/>
      <c r="U187" s="82"/>
    </row>
    <row r="188" spans="1:21" s="9" customFormat="1" ht="69.75" customHeight="1">
      <c r="A188" s="61"/>
      <c r="B188" s="61"/>
      <c r="C188" s="61"/>
      <c r="D188" s="58"/>
      <c r="E188" s="58"/>
      <c r="F188" s="58"/>
      <c r="G188" s="58"/>
      <c r="T188" s="82"/>
      <c r="U188" s="82"/>
    </row>
    <row r="189" spans="1:21" s="9" customFormat="1" ht="69.75" customHeight="1">
      <c r="A189" s="61"/>
      <c r="B189" s="61"/>
      <c r="C189" s="61"/>
      <c r="D189" s="58"/>
      <c r="E189" s="58"/>
      <c r="F189" s="58"/>
      <c r="G189" s="58"/>
      <c r="T189" s="82"/>
      <c r="U189" s="82"/>
    </row>
    <row r="190" spans="1:21" s="9" customFormat="1" ht="69.75" customHeight="1">
      <c r="A190" s="61"/>
      <c r="B190" s="61"/>
      <c r="C190" s="61"/>
      <c r="D190" s="58"/>
      <c r="E190" s="58"/>
      <c r="F190" s="58"/>
      <c r="G190" s="58"/>
      <c r="T190" s="82"/>
      <c r="U190" s="82"/>
    </row>
    <row r="191" spans="1:21" s="9" customFormat="1" ht="69.75" customHeight="1">
      <c r="A191" s="61"/>
      <c r="B191" s="61"/>
      <c r="C191" s="61"/>
      <c r="D191" s="58"/>
      <c r="E191" s="58"/>
      <c r="F191" s="58"/>
      <c r="G191" s="58"/>
      <c r="T191" s="82"/>
      <c r="U191" s="82"/>
    </row>
    <row r="192" spans="1:21" s="9" customFormat="1" ht="69.75" customHeight="1">
      <c r="A192" s="61"/>
      <c r="B192" s="61"/>
      <c r="C192" s="61"/>
      <c r="D192" s="58"/>
      <c r="E192" s="58"/>
      <c r="F192" s="58"/>
      <c r="G192" s="58"/>
      <c r="T192" s="82"/>
      <c r="U192" s="82"/>
    </row>
    <row r="193" spans="1:21" s="9" customFormat="1" ht="69.75" customHeight="1">
      <c r="A193" s="61"/>
      <c r="B193" s="61"/>
      <c r="C193" s="61"/>
      <c r="D193" s="58"/>
      <c r="E193" s="58"/>
      <c r="F193" s="58"/>
      <c r="G193" s="58"/>
      <c r="T193" s="82"/>
      <c r="U193" s="82"/>
    </row>
    <row r="194" spans="1:21" s="9" customFormat="1" ht="69.75" customHeight="1">
      <c r="A194" s="61"/>
      <c r="B194" s="61"/>
      <c r="C194" s="61"/>
      <c r="D194" s="58"/>
      <c r="E194" s="58"/>
      <c r="F194" s="58"/>
      <c r="G194" s="58"/>
      <c r="T194" s="82"/>
      <c r="U194" s="82"/>
    </row>
    <row r="195" spans="1:21" s="9" customFormat="1" ht="69.75" customHeight="1">
      <c r="A195" s="61"/>
      <c r="B195" s="61"/>
      <c r="C195" s="61"/>
      <c r="D195" s="58"/>
      <c r="E195" s="58"/>
      <c r="F195" s="58"/>
      <c r="G195" s="58"/>
      <c r="T195" s="82"/>
      <c r="U195" s="82"/>
    </row>
    <row r="196" spans="1:21" s="9" customFormat="1" ht="69.75" customHeight="1">
      <c r="A196" s="61"/>
      <c r="B196" s="61"/>
      <c r="C196" s="61"/>
      <c r="D196" s="58"/>
      <c r="E196" s="58"/>
      <c r="F196" s="58"/>
      <c r="G196" s="58"/>
      <c r="T196" s="82"/>
      <c r="U196" s="82"/>
    </row>
    <row r="197" spans="1:21" s="9" customFormat="1" ht="69.75" customHeight="1">
      <c r="A197" s="61"/>
      <c r="B197" s="61"/>
      <c r="C197" s="61"/>
      <c r="D197" s="58"/>
      <c r="E197" s="58"/>
      <c r="F197" s="58"/>
      <c r="G197" s="58"/>
      <c r="T197" s="82"/>
      <c r="U197" s="82"/>
    </row>
    <row r="198" spans="1:21" s="9" customFormat="1" ht="69.75" customHeight="1">
      <c r="A198" s="61"/>
      <c r="B198" s="61"/>
      <c r="C198" s="61"/>
      <c r="D198" s="58"/>
      <c r="E198" s="58"/>
      <c r="F198" s="58"/>
      <c r="G198" s="58"/>
      <c r="T198" s="82"/>
      <c r="U198" s="82"/>
    </row>
    <row r="199" spans="1:21" s="9" customFormat="1" ht="69.75" customHeight="1">
      <c r="A199" s="61"/>
      <c r="B199" s="61"/>
      <c r="C199" s="61"/>
      <c r="D199" s="58"/>
      <c r="E199" s="58"/>
      <c r="F199" s="58"/>
      <c r="G199" s="58"/>
      <c r="T199" s="82"/>
      <c r="U199" s="82"/>
    </row>
    <row r="200" spans="1:21" s="9" customFormat="1" ht="69.75" customHeight="1">
      <c r="A200" s="61"/>
      <c r="B200" s="61"/>
      <c r="C200" s="61"/>
      <c r="D200" s="58"/>
      <c r="E200" s="58"/>
      <c r="F200" s="58"/>
      <c r="G200" s="58"/>
      <c r="T200" s="82"/>
      <c r="U200" s="82"/>
    </row>
    <row r="201" spans="1:21" s="9" customFormat="1" ht="69.75" customHeight="1">
      <c r="A201" s="61"/>
      <c r="B201" s="61"/>
      <c r="C201" s="61"/>
      <c r="D201" s="58"/>
      <c r="E201" s="58"/>
      <c r="F201" s="58"/>
      <c r="G201" s="58"/>
      <c r="T201" s="82"/>
      <c r="U201" s="82"/>
    </row>
    <row r="202" spans="1:21" s="9" customFormat="1" ht="69.75" customHeight="1">
      <c r="A202" s="61"/>
      <c r="B202" s="61"/>
      <c r="C202" s="61"/>
      <c r="D202" s="58"/>
      <c r="E202" s="58"/>
      <c r="F202" s="58"/>
      <c r="G202" s="58"/>
      <c r="T202" s="82"/>
      <c r="U202" s="82"/>
    </row>
    <row r="203" spans="1:21" s="9" customFormat="1" ht="69.75" customHeight="1">
      <c r="A203" s="61"/>
      <c r="B203" s="61"/>
      <c r="C203" s="61"/>
      <c r="D203" s="58"/>
      <c r="E203" s="58"/>
      <c r="F203" s="58"/>
      <c r="G203" s="58"/>
      <c r="T203" s="82"/>
      <c r="U203" s="82"/>
    </row>
    <row r="204" spans="1:21" s="9" customFormat="1" ht="69.75" customHeight="1">
      <c r="A204" s="61"/>
      <c r="B204" s="61"/>
      <c r="C204" s="61"/>
      <c r="D204" s="58"/>
      <c r="E204" s="58"/>
      <c r="F204" s="58"/>
      <c r="G204" s="58"/>
      <c r="T204" s="82"/>
      <c r="U204" s="82"/>
    </row>
    <row r="205" spans="1:21" s="9" customFormat="1" ht="69.75" customHeight="1">
      <c r="A205" s="61"/>
      <c r="B205" s="61"/>
      <c r="C205" s="61"/>
      <c r="D205" s="58"/>
      <c r="E205" s="58"/>
      <c r="F205" s="58"/>
      <c r="G205" s="58"/>
      <c r="T205" s="82"/>
      <c r="U205" s="82"/>
    </row>
    <row r="206" spans="1:28" s="9" customFormat="1" ht="69.75" customHeight="1">
      <c r="A206" s="61"/>
      <c r="B206" s="61"/>
      <c r="C206" s="61"/>
      <c r="D206" s="58"/>
      <c r="E206" s="58"/>
      <c r="F206" s="58"/>
      <c r="G206" s="58"/>
      <c r="T206" s="82"/>
      <c r="U206" s="82"/>
      <c r="Y206" s="58"/>
      <c r="Z206" s="58"/>
      <c r="AA206" s="58"/>
      <c r="AB206" s="62"/>
    </row>
    <row r="207" spans="1:21" s="9" customFormat="1" ht="69.75" customHeight="1">
      <c r="A207" s="61"/>
      <c r="B207" s="61"/>
      <c r="C207" s="61"/>
      <c r="D207" s="58"/>
      <c r="E207" s="58"/>
      <c r="F207" s="58"/>
      <c r="G207" s="58"/>
      <c r="T207" s="82"/>
      <c r="U207" s="82"/>
    </row>
    <row r="208" spans="1:21" s="9" customFormat="1" ht="69.75" customHeight="1">
      <c r="A208" s="61"/>
      <c r="B208" s="61"/>
      <c r="C208" s="61"/>
      <c r="D208" s="58"/>
      <c r="E208" s="58"/>
      <c r="F208" s="58"/>
      <c r="G208" s="58"/>
      <c r="T208" s="82"/>
      <c r="U208" s="82"/>
    </row>
    <row r="209" spans="1:21" s="9" customFormat="1" ht="69.75" customHeight="1">
      <c r="A209" s="61"/>
      <c r="B209" s="61"/>
      <c r="C209" s="61"/>
      <c r="D209" s="58"/>
      <c r="E209" s="58"/>
      <c r="F209" s="58"/>
      <c r="G209" s="58"/>
      <c r="T209" s="82"/>
      <c r="U209" s="82"/>
    </row>
    <row r="210" spans="1:21" s="9" customFormat="1" ht="69.75" customHeight="1">
      <c r="A210" s="61"/>
      <c r="B210" s="61"/>
      <c r="C210" s="61"/>
      <c r="D210" s="58"/>
      <c r="E210" s="58"/>
      <c r="F210" s="58"/>
      <c r="G210" s="58"/>
      <c r="T210" s="82"/>
      <c r="U210" s="82"/>
    </row>
    <row r="211" spans="1:21" s="9" customFormat="1" ht="69.75" customHeight="1">
      <c r="A211" s="61"/>
      <c r="B211" s="61"/>
      <c r="C211" s="7"/>
      <c r="D211" s="58"/>
      <c r="E211" s="58"/>
      <c r="F211" s="58"/>
      <c r="G211" s="58"/>
      <c r="T211" s="82"/>
      <c r="U211" s="82"/>
    </row>
    <row r="212" spans="1:21" s="9" customFormat="1" ht="69.75" customHeight="1">
      <c r="A212" s="61"/>
      <c r="B212" s="61"/>
      <c r="C212" s="7"/>
      <c r="D212" s="58"/>
      <c r="E212" s="58"/>
      <c r="F212" s="58"/>
      <c r="G212" s="58"/>
      <c r="N212" s="7"/>
      <c r="O212" s="7"/>
      <c r="P212" s="7"/>
      <c r="Q212" s="7"/>
      <c r="R212" s="7"/>
      <c r="S212" s="7"/>
      <c r="T212" s="78"/>
      <c r="U212" s="78"/>
    </row>
    <row r="213" spans="2:21" s="7" customFormat="1" ht="44.25">
      <c r="B213" s="9"/>
      <c r="T213" s="78"/>
      <c r="U213" s="78"/>
    </row>
    <row r="214" spans="2:21" s="7" customFormat="1" ht="44.25">
      <c r="B214" s="9"/>
      <c r="C214" s="9"/>
      <c r="T214" s="78"/>
      <c r="U214" s="78"/>
    </row>
    <row r="215" spans="2:21" s="7" customFormat="1" ht="44.25">
      <c r="B215" s="9" t="s">
        <v>104</v>
      </c>
      <c r="T215" s="78"/>
      <c r="U215" s="78"/>
    </row>
    <row r="216" spans="2:21" s="7" customFormat="1" ht="44.25">
      <c r="B216" s="9" t="s">
        <v>105</v>
      </c>
      <c r="T216" s="78"/>
      <c r="U216" s="78"/>
    </row>
    <row r="217" spans="2:21" s="7" customFormat="1" ht="44.25">
      <c r="B217" s="9" t="s">
        <v>106</v>
      </c>
      <c r="T217" s="78"/>
      <c r="U217" s="78"/>
    </row>
    <row r="218" spans="2:21" s="7" customFormat="1" ht="44.25">
      <c r="B218" s="9" t="s">
        <v>67</v>
      </c>
      <c r="T218" s="78"/>
      <c r="U218" s="78"/>
    </row>
    <row r="219" spans="2:21" s="7" customFormat="1" ht="44.25">
      <c r="B219" s="9" t="s">
        <v>107</v>
      </c>
      <c r="T219" s="78"/>
      <c r="U219" s="78"/>
    </row>
    <row r="220" spans="2:21" s="7" customFormat="1" ht="44.25">
      <c r="B220" s="9" t="s">
        <v>82</v>
      </c>
      <c r="C220" s="57"/>
      <c r="T220" s="78"/>
      <c r="U220" s="78"/>
    </row>
    <row r="221" spans="2:21" s="7" customFormat="1" ht="44.25">
      <c r="B221" s="9" t="s">
        <v>84</v>
      </c>
      <c r="C221" s="63"/>
      <c r="N221" s="10"/>
      <c r="O221" s="10"/>
      <c r="P221" s="10"/>
      <c r="Q221" s="10"/>
      <c r="R221" s="10"/>
      <c r="S221" s="10"/>
      <c r="T221" s="83"/>
      <c r="U221" s="83"/>
    </row>
    <row r="222" spans="1:2" ht="47.25" customHeight="1">
      <c r="A222" s="7"/>
      <c r="B222" s="9"/>
    </row>
    <row r="223" spans="1:7" ht="48.75" customHeight="1">
      <c r="A223" s="63"/>
      <c r="B223" s="63"/>
      <c r="G223" s="7"/>
    </row>
    <row r="224" ht="48.75" customHeight="1">
      <c r="G224" s="7"/>
    </row>
    <row r="225" ht="48.75" customHeight="1"/>
    <row r="226" ht="48.75" customHeight="1"/>
    <row r="227" ht="48.75" customHeight="1">
      <c r="G227" s="7"/>
    </row>
    <row r="228" ht="48.75" customHeight="1">
      <c r="G228" s="7"/>
    </row>
    <row r="229" spans="6:7" ht="48.75" customHeight="1">
      <c r="F229" s="7"/>
      <c r="G229" s="7"/>
    </row>
    <row r="230" ht="48.75" customHeight="1"/>
    <row r="231" ht="48.75" customHeight="1">
      <c r="G231" s="7"/>
    </row>
    <row r="232" ht="48.75" customHeight="1">
      <c r="G232" s="7"/>
    </row>
    <row r="233" ht="48.75" customHeight="1"/>
    <row r="234" ht="48.75" customHeight="1"/>
    <row r="235" ht="48.75" customHeight="1">
      <c r="G235" s="7"/>
    </row>
    <row r="236" ht="48.75" customHeight="1"/>
    <row r="237" ht="48.75" customHeight="1"/>
    <row r="238" ht="48.75" customHeight="1">
      <c r="G238" s="7"/>
    </row>
    <row r="239" ht="48.75" customHeight="1"/>
    <row r="240" ht="48.75" customHeight="1"/>
    <row r="241" ht="48.75" customHeight="1">
      <c r="G241" s="7"/>
    </row>
    <row r="242" ht="48.75" customHeight="1"/>
    <row r="243" ht="48.75" customHeight="1"/>
    <row r="244" ht="48.75" customHeight="1"/>
    <row r="245" ht="48.75" customHeight="1"/>
    <row r="246" ht="48.75" customHeight="1">
      <c r="G246" s="7"/>
    </row>
    <row r="247" spans="6:7" ht="48.75" customHeight="1">
      <c r="F247" s="7"/>
      <c r="G247" s="7"/>
    </row>
    <row r="248" spans="4:7" ht="48.75" customHeight="1">
      <c r="D248" s="9"/>
      <c r="E248" s="9"/>
      <c r="F248" s="7"/>
      <c r="G248" s="7"/>
    </row>
    <row r="249" ht="48.75" customHeight="1">
      <c r="G249" s="7"/>
    </row>
    <row r="250" spans="6:7" ht="48.75" customHeight="1">
      <c r="F250" s="7"/>
      <c r="G250" s="7"/>
    </row>
    <row r="251" ht="48.75" customHeight="1"/>
    <row r="252" ht="48.75" customHeight="1"/>
    <row r="253" ht="48.75" customHeight="1">
      <c r="G253" s="7"/>
    </row>
    <row r="254" ht="48.75" customHeight="1">
      <c r="G254" s="7"/>
    </row>
    <row r="255" ht="48.75" customHeight="1">
      <c r="G255" s="7"/>
    </row>
    <row r="256" ht="48.75" customHeight="1"/>
    <row r="257" ht="48.75" customHeight="1"/>
    <row r="258" ht="48.75" customHeight="1">
      <c r="G258" s="7"/>
    </row>
    <row r="259" ht="48.75" customHeight="1"/>
    <row r="260" ht="48.75" customHeight="1"/>
    <row r="261" ht="48.75" customHeight="1"/>
    <row r="262" ht="48.75" customHeight="1"/>
    <row r="263" ht="48.75" customHeight="1"/>
    <row r="264" ht="48.75" customHeight="1"/>
    <row r="265" ht="48.75" customHeight="1"/>
    <row r="266" ht="48.75" customHeight="1"/>
    <row r="267" ht="48.75" customHeight="1"/>
    <row r="268" ht="48.75" customHeight="1"/>
    <row r="269" ht="48.75" customHeight="1"/>
    <row r="270" ht="48.75" customHeight="1"/>
    <row r="271" ht="48.75" customHeight="1"/>
    <row r="272" ht="48.75" customHeight="1"/>
    <row r="273" ht="48.75" customHeight="1"/>
    <row r="274" ht="48.75" customHeight="1"/>
    <row r="275" ht="48.75" customHeight="1"/>
    <row r="276" ht="48.75" customHeight="1"/>
    <row r="277" ht="48.75" customHeight="1"/>
    <row r="278" ht="48.75" customHeight="1"/>
    <row r="279" ht="48.75" customHeight="1"/>
    <row r="280" ht="48.75" customHeight="1"/>
    <row r="281" ht="48.75" customHeight="1"/>
    <row r="282" ht="48.75" customHeight="1"/>
    <row r="283" ht="48.75" customHeight="1"/>
    <row r="284" ht="48.75" customHeight="1"/>
    <row r="285" ht="48.75" customHeight="1"/>
    <row r="286" ht="48.75" customHeight="1"/>
    <row r="287" ht="48.75" customHeight="1"/>
    <row r="288" ht="48.75" customHeight="1"/>
    <row r="289" ht="48.75" customHeight="1"/>
    <row r="290" ht="48.75" customHeight="1"/>
    <row r="291" ht="48.75" customHeight="1"/>
    <row r="292" ht="48.75" customHeight="1"/>
    <row r="293" ht="48.75" customHeight="1"/>
    <row r="294" ht="48.75" customHeight="1"/>
    <row r="295" ht="48.75" customHeight="1"/>
    <row r="296" ht="48.75" customHeight="1"/>
    <row r="297" ht="48.75" customHeight="1"/>
    <row r="298" ht="48.75" customHeight="1"/>
    <row r="299" ht="48.75" customHeight="1"/>
  </sheetData>
  <sheetProtection/>
  <mergeCells count="46">
    <mergeCell ref="N88:O88"/>
    <mergeCell ref="J88:K88"/>
    <mergeCell ref="Y1:AB1"/>
    <mergeCell ref="V10:W10"/>
    <mergeCell ref="V12:W12"/>
    <mergeCell ref="V88:W88"/>
    <mergeCell ref="X88:Y88"/>
    <mergeCell ref="X12:Y12"/>
    <mergeCell ref="X10:Y10"/>
    <mergeCell ref="A3:AB3"/>
    <mergeCell ref="O38:O39"/>
    <mergeCell ref="A4:AB4"/>
    <mergeCell ref="A10:A11"/>
    <mergeCell ref="C6:AB6"/>
    <mergeCell ref="A7:AB7"/>
    <mergeCell ref="A8:AB9"/>
    <mergeCell ref="H10:I10"/>
    <mergeCell ref="P10:Q10"/>
    <mergeCell ref="J10:K10"/>
    <mergeCell ref="R10:S10"/>
    <mergeCell ref="Z10:AA10"/>
    <mergeCell ref="Z12:AA12"/>
    <mergeCell ref="T10:U10"/>
    <mergeCell ref="T12:U12"/>
    <mergeCell ref="L10:M10"/>
    <mergeCell ref="N10:O10"/>
    <mergeCell ref="R12:S12"/>
    <mergeCell ref="F10:G10"/>
    <mergeCell ref="B12:C12"/>
    <mergeCell ref="J12:K12"/>
    <mergeCell ref="D12:E12"/>
    <mergeCell ref="F12:G12"/>
    <mergeCell ref="H12:I12"/>
    <mergeCell ref="D10:E10"/>
    <mergeCell ref="B10:B11"/>
    <mergeCell ref="C10:C11"/>
    <mergeCell ref="D88:E88"/>
    <mergeCell ref="N12:O12"/>
    <mergeCell ref="N38:N39"/>
    <mergeCell ref="P88:Q88"/>
    <mergeCell ref="T88:U88"/>
    <mergeCell ref="R88:S88"/>
    <mergeCell ref="H88:I88"/>
    <mergeCell ref="P12:Q12"/>
    <mergeCell ref="L12:M12"/>
    <mergeCell ref="L88:M88"/>
  </mergeCells>
  <printOptions horizontalCentered="1"/>
  <pageMargins left="0.25" right="0.25" top="0.75" bottom="0.75" header="0.3" footer="0.3"/>
  <pageSetup fitToHeight="0" horizontalDpi="600" verticalDpi="600" orientation="landscape" paperSize="9" scale="10" r:id="rId1"/>
  <rowBreaks count="2" manualBreakCount="2">
    <brk id="65" min="2" max="27" man="1"/>
    <brk id="125" min="2" max="27" man="1"/>
  </rowBreaks>
  <ignoredErrors>
    <ignoredError sqref="N4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D14:E15"/>
  <sheetViews>
    <sheetView zoomScalePageLayoutView="0" workbookViewId="0" topLeftCell="A1">
      <selection activeCell="E16" sqref="E16"/>
    </sheetView>
  </sheetViews>
  <sheetFormatPr defaultColWidth="9.140625" defaultRowHeight="12.75"/>
  <sheetData>
    <row r="14" ht="12.75">
      <c r="D14">
        <f>41+49+19+267+231+490+60+2+14+22+626</f>
        <v>1821</v>
      </c>
    </row>
    <row r="15" spans="4:5" ht="12.75">
      <c r="D15">
        <f>64.9+238.6+156.1+50.8+957.3+14.2+363.6+122.6+52.9+10.5+1.1+3.5+142.6+96.5+1005.5+274.6+5.6+18.4</f>
        <v>3579.2999999999997</v>
      </c>
      <c r="E15">
        <f>123.4+0.3+0</f>
        <v>123.7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babulalsk.cea</dc:creator>
  <cp:keywords/>
  <dc:description/>
  <cp:lastModifiedBy>ADMIN</cp:lastModifiedBy>
  <cp:lastPrinted>2023-02-23T06:19:35Z</cp:lastPrinted>
  <dcterms:created xsi:type="dcterms:W3CDTF">2011-04-19T06:57:41Z</dcterms:created>
  <dcterms:modified xsi:type="dcterms:W3CDTF">2023-02-23T06:32:52Z</dcterms:modified>
  <cp:category/>
  <cp:version/>
  <cp:contentType/>
  <cp:contentStatus/>
</cp:coreProperties>
</file>