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PK-NTPC\Share\Shared Folder\Hoshiyar Singh\Daily Report\2023-24\December 23\26 Dec\"/>
    </mc:Choice>
  </mc:AlternateContent>
  <bookViews>
    <workbookView xWindow="0" yWindow="0" windowWidth="20490" windowHeight="6855"/>
  </bookViews>
  <sheets>
    <sheet name="Generation" sheetId="1" r:id="rId1"/>
    <sheet name="ISGS" sheetId="5" r:id="rId2"/>
    <sheet name="State Care" sheetId="3" r:id="rId3"/>
  </sheets>
  <definedNames>
    <definedName name="_xlnm.Print_Area" localSheetId="0">Generation!$B$1:$J$50</definedName>
    <definedName name="_xlnm.Print_Area" localSheetId="1">ISGS!$A$1:$H$143</definedName>
    <definedName name="_xlnm.Print_Area" localSheetId="2">'State Care'!$B$1:$J$49</definedName>
    <definedName name="_xlnm.Print_Titles" localSheetId="1">ISGS!$1:$6</definedName>
  </definedNames>
  <calcPr calcId="152511"/>
</workbook>
</file>

<file path=xl/calcChain.xml><?xml version="1.0" encoding="utf-8"?>
<calcChain xmlns="http://schemas.openxmlformats.org/spreadsheetml/2006/main">
  <c r="G64" i="5" l="1"/>
  <c r="G17" i="1" l="1"/>
  <c r="H17" i="1"/>
  <c r="I17" i="1"/>
  <c r="G25" i="1"/>
  <c r="H25" i="1"/>
  <c r="I25" i="1"/>
  <c r="G32" i="1"/>
  <c r="H32" i="1"/>
  <c r="I32" i="1"/>
  <c r="G38" i="1"/>
  <c r="H38" i="1"/>
  <c r="I38" i="1"/>
  <c r="G46" i="1"/>
  <c r="H46" i="1"/>
  <c r="I46" i="1"/>
  <c r="H47" i="1" l="1"/>
  <c r="I47" i="1"/>
  <c r="G47" i="1"/>
  <c r="J21" i="3" l="1"/>
  <c r="J18" i="3"/>
  <c r="D21" i="1" l="1"/>
  <c r="D18" i="1"/>
  <c r="D20" i="1"/>
  <c r="D19" i="1"/>
  <c r="J19" i="3" l="1"/>
  <c r="J20" i="3"/>
  <c r="J22" i="3"/>
  <c r="J23" i="3"/>
  <c r="J24" i="3"/>
  <c r="G99" i="5" l="1"/>
  <c r="C25" i="3" l="1"/>
  <c r="D25" i="3"/>
  <c r="E25" i="3"/>
  <c r="H140" i="5" l="1"/>
  <c r="H141" i="5"/>
  <c r="G141" i="5"/>
  <c r="F141" i="5"/>
  <c r="C30" i="1"/>
  <c r="F124" i="5" l="1"/>
  <c r="F140" i="5"/>
  <c r="G140" i="5"/>
  <c r="H124" i="5"/>
  <c r="G124" i="5"/>
  <c r="D26" i="1" l="1"/>
  <c r="D30" i="1"/>
  <c r="H99" i="5" l="1"/>
  <c r="F99" i="5"/>
  <c r="G38" i="3" l="1"/>
  <c r="H38" i="3"/>
  <c r="I38" i="3"/>
  <c r="E19" i="1" l="1"/>
  <c r="E20" i="1"/>
  <c r="E21" i="1"/>
  <c r="E22" i="1"/>
  <c r="E23" i="1"/>
  <c r="E24" i="1"/>
  <c r="G142" i="5" l="1"/>
  <c r="F19" i="3" l="1"/>
  <c r="F20" i="3"/>
  <c r="F21" i="3"/>
  <c r="F64" i="5" l="1"/>
  <c r="F142" i="5" s="1"/>
  <c r="H64" i="5" l="1"/>
  <c r="H142" i="5" l="1"/>
  <c r="C19" i="1" l="1"/>
  <c r="D14" i="1"/>
  <c r="C7" i="1" l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E14" i="1"/>
  <c r="C15" i="1"/>
  <c r="D15" i="1"/>
  <c r="E15" i="1"/>
  <c r="C16" i="1"/>
  <c r="D16" i="1"/>
  <c r="E16" i="1"/>
  <c r="D17" i="1" l="1"/>
  <c r="E17" i="1"/>
  <c r="E18" i="1"/>
  <c r="E25" i="1" s="1"/>
  <c r="C32" i="3" l="1"/>
  <c r="D32" i="3"/>
  <c r="E32" i="3"/>
  <c r="C38" i="3" l="1"/>
  <c r="D38" i="3"/>
  <c r="E38" i="3"/>
  <c r="C40" i="1" l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D39" i="1"/>
  <c r="E39" i="1"/>
  <c r="D46" i="1" l="1"/>
  <c r="E46" i="1"/>
  <c r="F44" i="1"/>
  <c r="F42" i="1"/>
  <c r="F40" i="1"/>
  <c r="F45" i="1"/>
  <c r="F43" i="1"/>
  <c r="F41" i="1"/>
  <c r="D28" i="1"/>
  <c r="D27" i="1"/>
  <c r="C39" i="1"/>
  <c r="F39" i="1" s="1"/>
  <c r="C34" i="1"/>
  <c r="D34" i="1"/>
  <c r="E34" i="1"/>
  <c r="C35" i="1"/>
  <c r="D35" i="1"/>
  <c r="E35" i="1"/>
  <c r="C36" i="1"/>
  <c r="D36" i="1"/>
  <c r="E36" i="1"/>
  <c r="C37" i="1"/>
  <c r="D37" i="1"/>
  <c r="E37" i="1"/>
  <c r="D33" i="1"/>
  <c r="E33" i="1"/>
  <c r="C33" i="1"/>
  <c r="C27" i="1"/>
  <c r="E27" i="1"/>
  <c r="C28" i="1"/>
  <c r="E28" i="1"/>
  <c r="C29" i="1"/>
  <c r="D29" i="1"/>
  <c r="E29" i="1"/>
  <c r="E30" i="1"/>
  <c r="C31" i="1"/>
  <c r="D31" i="1"/>
  <c r="E31" i="1"/>
  <c r="E26" i="1"/>
  <c r="C26" i="1"/>
  <c r="C20" i="1"/>
  <c r="C21" i="1"/>
  <c r="C22" i="1"/>
  <c r="D22" i="1"/>
  <c r="C23" i="1"/>
  <c r="D23" i="1"/>
  <c r="C24" i="1"/>
  <c r="D24" i="1"/>
  <c r="C18" i="1"/>
  <c r="D38" i="1" l="1"/>
  <c r="E32" i="1"/>
  <c r="F46" i="1"/>
  <c r="E38" i="1"/>
  <c r="E47" i="1" s="1"/>
  <c r="D32" i="1"/>
  <c r="D25" i="1"/>
  <c r="J7" i="1"/>
  <c r="J8" i="1"/>
  <c r="J9" i="1"/>
  <c r="J10" i="1"/>
  <c r="J11" i="1"/>
  <c r="J12" i="1"/>
  <c r="J13" i="1"/>
  <c r="J14" i="1"/>
  <c r="J15" i="1"/>
  <c r="J16" i="1"/>
  <c r="J17" i="1" l="1"/>
  <c r="D47" i="1"/>
  <c r="G46" i="3"/>
  <c r="H46" i="3"/>
  <c r="I46" i="3"/>
  <c r="C32" i="1" l="1"/>
  <c r="F40" i="3" l="1"/>
  <c r="F41" i="3"/>
  <c r="F42" i="3"/>
  <c r="F43" i="3"/>
  <c r="F44" i="3"/>
  <c r="F45" i="3"/>
  <c r="F34" i="3"/>
  <c r="F35" i="3"/>
  <c r="F36" i="3"/>
  <c r="F37" i="3"/>
  <c r="F27" i="3"/>
  <c r="F28" i="3"/>
  <c r="F29" i="3"/>
  <c r="F30" i="3"/>
  <c r="F31" i="3"/>
  <c r="F26" i="3"/>
  <c r="F22" i="3"/>
  <c r="F23" i="3"/>
  <c r="F24" i="3"/>
  <c r="F8" i="3"/>
  <c r="F9" i="3"/>
  <c r="F10" i="3"/>
  <c r="F11" i="3"/>
  <c r="F12" i="3"/>
  <c r="F13" i="3"/>
  <c r="F14" i="3"/>
  <c r="F15" i="3"/>
  <c r="F16" i="3"/>
  <c r="F7" i="3"/>
  <c r="F32" i="3" l="1"/>
  <c r="F17" i="3"/>
  <c r="C17" i="1" l="1"/>
  <c r="J7" i="3" l="1"/>
  <c r="J8" i="3"/>
  <c r="J9" i="3"/>
  <c r="J10" i="3"/>
  <c r="J11" i="3"/>
  <c r="J12" i="3"/>
  <c r="J13" i="3"/>
  <c r="J14" i="3"/>
  <c r="J15" i="3"/>
  <c r="J16" i="3"/>
  <c r="F18" i="3" l="1"/>
  <c r="F25" i="3" s="1"/>
  <c r="J18" i="1" l="1"/>
  <c r="J19" i="1"/>
  <c r="J20" i="1"/>
  <c r="J21" i="1"/>
  <c r="J22" i="1"/>
  <c r="J23" i="1"/>
  <c r="J24" i="1"/>
  <c r="J26" i="1"/>
  <c r="J27" i="1"/>
  <c r="J28" i="1"/>
  <c r="J29" i="1"/>
  <c r="J30" i="1"/>
  <c r="J31" i="1"/>
  <c r="J33" i="1"/>
  <c r="J34" i="1"/>
  <c r="J35" i="1"/>
  <c r="J36" i="1"/>
  <c r="J37" i="1"/>
  <c r="J39" i="1"/>
  <c r="J40" i="1"/>
  <c r="J41" i="1"/>
  <c r="J42" i="1"/>
  <c r="J43" i="1"/>
  <c r="J44" i="1"/>
  <c r="J45" i="1"/>
  <c r="F8" i="1"/>
  <c r="F9" i="1"/>
  <c r="F10" i="1"/>
  <c r="F11" i="1"/>
  <c r="F12" i="1"/>
  <c r="F13" i="1"/>
  <c r="F16" i="1"/>
  <c r="F22" i="1"/>
  <c r="F23" i="1"/>
  <c r="F24" i="1"/>
  <c r="F29" i="1"/>
  <c r="F31" i="1"/>
  <c r="F33" i="1"/>
  <c r="F34" i="1"/>
  <c r="F35" i="1"/>
  <c r="F36" i="1"/>
  <c r="F37" i="1"/>
  <c r="F7" i="1"/>
  <c r="F15" i="1"/>
  <c r="G32" i="3"/>
  <c r="H32" i="3"/>
  <c r="I32" i="3"/>
  <c r="G25" i="3"/>
  <c r="H25" i="3"/>
  <c r="I25" i="3"/>
  <c r="G17" i="3"/>
  <c r="H17" i="3"/>
  <c r="I17" i="3"/>
  <c r="J26" i="3"/>
  <c r="J27" i="3"/>
  <c r="J28" i="3"/>
  <c r="J29" i="3"/>
  <c r="J30" i="3"/>
  <c r="J31" i="3"/>
  <c r="J33" i="3"/>
  <c r="J34" i="3"/>
  <c r="J35" i="3"/>
  <c r="J36" i="3"/>
  <c r="J37" i="3"/>
  <c r="J39" i="3"/>
  <c r="J40" i="3"/>
  <c r="J41" i="3"/>
  <c r="J42" i="3"/>
  <c r="J43" i="3"/>
  <c r="J44" i="3"/>
  <c r="J45" i="3"/>
  <c r="F33" i="3"/>
  <c r="F38" i="3" s="1"/>
  <c r="F39" i="3"/>
  <c r="F46" i="3" s="1"/>
  <c r="D46" i="3"/>
  <c r="E46" i="3"/>
  <c r="C46" i="3"/>
  <c r="D17" i="3"/>
  <c r="E17" i="3"/>
  <c r="C17" i="3"/>
  <c r="C46" i="1"/>
  <c r="C38" i="1"/>
  <c r="J46" i="1" l="1"/>
  <c r="J38" i="1"/>
  <c r="J32" i="1"/>
  <c r="J25" i="1"/>
  <c r="J47" i="1" s="1"/>
  <c r="F38" i="1"/>
  <c r="F47" i="3"/>
  <c r="J46" i="3"/>
  <c r="J38" i="3"/>
  <c r="J32" i="3"/>
  <c r="J25" i="3"/>
  <c r="I47" i="3"/>
  <c r="H47" i="3"/>
  <c r="J17" i="3"/>
  <c r="G47" i="3"/>
  <c r="F28" i="1"/>
  <c r="F26" i="1"/>
  <c r="F27" i="1"/>
  <c r="C25" i="1"/>
  <c r="F18" i="1"/>
  <c r="F30" i="1"/>
  <c r="F21" i="1"/>
  <c r="F19" i="1"/>
  <c r="F14" i="1"/>
  <c r="F17" i="1" s="1"/>
  <c r="F20" i="1"/>
  <c r="C47" i="3"/>
  <c r="E47" i="3"/>
  <c r="D47" i="3"/>
  <c r="F32" i="1" l="1"/>
  <c r="F25" i="1"/>
  <c r="J47" i="3"/>
  <c r="C47" i="1"/>
  <c r="F47" i="1" l="1"/>
</calcChain>
</file>

<file path=xl/sharedStrings.xml><?xml version="1.0" encoding="utf-8"?>
<sst xmlns="http://schemas.openxmlformats.org/spreadsheetml/2006/main" count="930" uniqueCount="220">
  <si>
    <t/>
  </si>
  <si>
    <t>Central Electricity Authority/ केन्द्रीय विद्युत प्राधिकरण</t>
  </si>
  <si>
    <t>आँकड़े मिलियन यूनिट नेट / Figures in MU net</t>
  </si>
  <si>
    <t>राज्य/State/क्षेत्र / Region</t>
  </si>
  <si>
    <t>पवन ऊर्जा/Wind Energy</t>
  </si>
  <si>
    <t>सौर ऊर्जा/Solar Energy</t>
  </si>
  <si>
    <t>अन्य ऊर्जा/Others RES (Biomass,Bagasse,Small Hydro &amp; Others)</t>
  </si>
  <si>
    <t>कुल/Total</t>
  </si>
  <si>
    <t>चंडीगढ़/ Chandigarh</t>
  </si>
  <si>
    <t>दिल्ली / Delhi</t>
  </si>
  <si>
    <t>हरियाणा / Haryana</t>
  </si>
  <si>
    <t>हिमाचल प्रदेश / Himachal Pradesh</t>
  </si>
  <si>
    <t>जम्मू कश्मीर / Jammu &amp; Kashmir</t>
  </si>
  <si>
    <t xml:space="preserve">लद्दाख़ / Ladakh </t>
  </si>
  <si>
    <t>पंजाब / Punjab</t>
  </si>
  <si>
    <t>राजस्थान / Rajasthan</t>
  </si>
  <si>
    <t>उत्तर प्रदेश / Uttar Pradesh</t>
  </si>
  <si>
    <t>उत्तराखंड / Uttarakhand</t>
  </si>
  <si>
    <t xml:space="preserve">उत्तरी क्षेत्र / Northern Region </t>
  </si>
  <si>
    <t>छत्तीसगढ़ / Chhattisgarh</t>
  </si>
  <si>
    <t>गुजरात / Gujarat</t>
  </si>
  <si>
    <t>मध्य प्रदेश / Madhya Pradesh</t>
  </si>
  <si>
    <t>महाराष्ट्र / Maharashtra</t>
  </si>
  <si>
    <t>दमन और दिउ / Daman &amp; Diu</t>
  </si>
  <si>
    <t>दादर व नगर हवेली  / Dadra &amp; Nagar Haveli</t>
  </si>
  <si>
    <t>गोवा / Goa</t>
  </si>
  <si>
    <t>पश्चिमी क्षेत्र / Western Region</t>
  </si>
  <si>
    <t>आन्ध्र प्रदेश / Andhra Pradesh</t>
  </si>
  <si>
    <t>तेलंगाना / Telangana</t>
  </si>
  <si>
    <t>कर्नाटक / Karnataka</t>
  </si>
  <si>
    <t>केरल / Kerala</t>
  </si>
  <si>
    <t>तमिल नाडू / Tamil Nadu</t>
  </si>
  <si>
    <t>पुडुचेरी / Puducherry</t>
  </si>
  <si>
    <t>दक्षिणी क्षेत्र / Southern Region</t>
  </si>
  <si>
    <t>बिहार / Bihar</t>
  </si>
  <si>
    <t>झारखण्ड / Jharkhand</t>
  </si>
  <si>
    <t>ओडिशा/ Odisha</t>
  </si>
  <si>
    <t>पश्चिम बंगाल / West Bengal</t>
  </si>
  <si>
    <t>सिक्किम / Sikkim</t>
  </si>
  <si>
    <t>पूर्वी क्षेत्र/ Eastern Region</t>
  </si>
  <si>
    <t>अरुणाचल प्रदेश / Arunachal Pradesh</t>
  </si>
  <si>
    <t>असम / Assam</t>
  </si>
  <si>
    <t>मणिपुर / Manipur</t>
  </si>
  <si>
    <t xml:space="preserve">मेघालय / Meghalaya </t>
  </si>
  <si>
    <t xml:space="preserve">मिज़ोरम / Mizoram </t>
  </si>
  <si>
    <t>नागालैंड / Nagaland</t>
  </si>
  <si>
    <t xml:space="preserve">त्रिपुरा / Tripura </t>
  </si>
  <si>
    <t>उत्तर-पूर्वी क्षेत्र  / North-Eastern Region</t>
  </si>
  <si>
    <t>सम्पूर्ण भारत  / All India</t>
  </si>
  <si>
    <t>Renewable Project Monitoring Division/ नवीकरणीय परियोजना प्रबोधन प्रभाग</t>
  </si>
  <si>
    <t>Station</t>
  </si>
  <si>
    <t>State/ Region</t>
  </si>
  <si>
    <t>Sector (Central/State/Private)</t>
  </si>
  <si>
    <t>Owner</t>
  </si>
  <si>
    <t>Type</t>
  </si>
  <si>
    <t>Installed Capacity</t>
  </si>
  <si>
    <t>Actual Generation</t>
  </si>
  <si>
    <t>(MW)</t>
  </si>
  <si>
    <t>(MU)</t>
  </si>
  <si>
    <t>AURAIYA</t>
  </si>
  <si>
    <t>Uttar Pradesh</t>
  </si>
  <si>
    <t>Central</t>
  </si>
  <si>
    <t>NTPC</t>
  </si>
  <si>
    <t>Solar</t>
  </si>
  <si>
    <t>DEVIKOT Solar</t>
  </si>
  <si>
    <t>Rajasthan</t>
  </si>
  <si>
    <t>IPP</t>
  </si>
  <si>
    <t>DADRI SOLAR</t>
  </si>
  <si>
    <t>FATEHGARH SOLAR PV PROJECT</t>
  </si>
  <si>
    <t>KOLAYAT SOLAR POWER</t>
  </si>
  <si>
    <t>SINGRAULI SOLAR</t>
  </si>
  <si>
    <t>NOKHRA Solar</t>
  </si>
  <si>
    <t>UNCHAHAR SOLAR</t>
  </si>
  <si>
    <t>ABC RENEWABLE ENERGY</t>
  </si>
  <si>
    <t>Private</t>
  </si>
  <si>
    <t>ACME CHITTORGARH ENERGY PVT LTD.</t>
  </si>
  <si>
    <t>ACME HEERGARH POWERTECH PRIVATE LIMITED</t>
  </si>
  <si>
    <t>MAHOBA SOLAR (UP) PRIVATE LTD</t>
  </si>
  <si>
    <t>AVAADA RJHN PVT LTD</t>
  </si>
  <si>
    <t>AVAADA SUNCE ENERGY PVT LTD BIKANER</t>
  </si>
  <si>
    <t>AVAADA SUNRAYS ENERGY PVT LTD</t>
  </si>
  <si>
    <t>AVAADA SUSTAINABLE RJ PROJECT PVT</t>
  </si>
  <si>
    <t>AYANA RENEWABLE POWER ONE PVT LTD BIKANER</t>
  </si>
  <si>
    <t>AZURE POWER FORTY THREE PRIVATE LTD</t>
  </si>
  <si>
    <t>AZURE POWER INDIA PVT LTD</t>
  </si>
  <si>
    <t xml:space="preserve">AZURE POWER MAPLE PVT LTD </t>
  </si>
  <si>
    <t>AZURE POWER THIRTY FOUR PRIVATE LTD</t>
  </si>
  <si>
    <t>CLEAN SOLAR POWER (BHADLA) PVT LDT</t>
  </si>
  <si>
    <t>CLEAN SOLAR POWER (JODHPUR) PRIVATE LIMITED</t>
  </si>
  <si>
    <t>EDEN RENEWABLE CITE PRIVATE LIMITED</t>
  </si>
  <si>
    <t>ADANI RENEWABLE ENERGY FOUR PVT LTD</t>
  </si>
  <si>
    <t>M/S ADANI SOLAR ENERGY JODHPUR TWO LTD</t>
  </si>
  <si>
    <t>AZURE POWER FORTY ONE PRIVATE LIMITED</t>
  </si>
  <si>
    <t>MAHINDRA RENEWABLE PRIVATE LIMITED</t>
  </si>
  <si>
    <t>MEGA SURYAURJA PVT LTD</t>
  </si>
  <si>
    <t>IIP</t>
  </si>
  <si>
    <t>RENEW SOLAR ENERGY (JHARKHAND THREE) PVT LTD</t>
  </si>
  <si>
    <t>RENEW SOLAR POWER PVT LTD</t>
  </si>
  <si>
    <t>RENEW SOLAR POWER PVT LTD. BIKANER</t>
  </si>
  <si>
    <t>RENEW SOLAR URJA PVT LTD</t>
  </si>
  <si>
    <t>RENEW SUN BRIGHT PVT LTD</t>
  </si>
  <si>
    <t>RENEW SUN WAVES PRIVATE LIMITED</t>
  </si>
  <si>
    <t>RENEW SURYA RAVI PVT LTD</t>
  </si>
  <si>
    <t>SB ENERGY FOUR PVT LTD</t>
  </si>
  <si>
    <t>SB ENERGY SIX PRIVATE LTD.</t>
  </si>
  <si>
    <t>TATA POWER GREEN ENERGY LIMITED</t>
  </si>
  <si>
    <t>TATA POWER RENEWABLE ENERGY LTD</t>
  </si>
  <si>
    <t>THAR SURYA 1 PRIVATE LIMITED</t>
  </si>
  <si>
    <t>ADANI HYBRID ENERGY JAISALMER FOUR LTD SOLAR</t>
  </si>
  <si>
    <t>ADANI HYBRID ENERGY JAISALMER FOUR LTD WIND</t>
  </si>
  <si>
    <t>Wind</t>
  </si>
  <si>
    <t>ADANI HYBRID ENERGY JAISALMER ONE LIMITED SOLAR</t>
  </si>
  <si>
    <t>ADANI HYBRID ENERGY JAISALMER ONE LIMITED WIND</t>
  </si>
  <si>
    <t>ADANI HYBRID ENERGY JAISALMER THREE LIMITED</t>
  </si>
  <si>
    <t>ADANI HYBRID ENERGY JAISALMER THREE LIMITED WIND</t>
  </si>
  <si>
    <t>ADANI HYBRID ENERGY JAISALMER TWO LIMITED</t>
  </si>
  <si>
    <t>ADANI HYBRID ENERGY JAISALMER TWO LIMITED WIND</t>
  </si>
  <si>
    <t>ADANI JAISALMER ONE SEPL SOLAR</t>
  </si>
  <si>
    <t>ADANI JAISALMER ONE SEPL WIND</t>
  </si>
  <si>
    <t>ARINSUN SOLAR (BARSAITADESH)</t>
  </si>
  <si>
    <t>Madhya Pradesh</t>
  </si>
  <si>
    <t>Gujarat</t>
  </si>
  <si>
    <t>GANDHAR SOLAR</t>
  </si>
  <si>
    <t>KAWAS SOLAR</t>
  </si>
  <si>
    <t>MAHINDRA SOLAR (BADWAR)</t>
  </si>
  <si>
    <t>ASIPL WIND (BARANDA)</t>
  </si>
  <si>
    <t>AWEK1L WIND (RATADIYA)</t>
  </si>
  <si>
    <t>AWEKFL WIND (RATADIYA)</t>
  </si>
  <si>
    <t>CPTTNPL WIND (DAYAPAR)</t>
  </si>
  <si>
    <t>GIWEL-II WIND (VADVA)</t>
  </si>
  <si>
    <t>GIWEL-III WIND (NARANPAR)</t>
  </si>
  <si>
    <t>POWERICA WIND</t>
  </si>
  <si>
    <t>SITAC WIND</t>
  </si>
  <si>
    <t>SRIJAN WIND</t>
  </si>
  <si>
    <t>BEETAM(TUTICORIN)</t>
  </si>
  <si>
    <t>Tamil Nadu</t>
  </si>
  <si>
    <t>GREEN INFRA</t>
  </si>
  <si>
    <t>HIRITUR OSTRO</t>
  </si>
  <si>
    <t>JSW RENEW ENERGY TWO LTD</t>
  </si>
  <si>
    <t>MYTRA</t>
  </si>
  <si>
    <t>ORANGE</t>
  </si>
  <si>
    <t>PGLR_SREPL</t>
  </si>
  <si>
    <t>NP KUNTA</t>
  </si>
  <si>
    <t>GRT</t>
  </si>
  <si>
    <t>Andhra Pradesh</t>
  </si>
  <si>
    <t>ACME (BIWADI)</t>
  </si>
  <si>
    <t>ACME (HISAR)</t>
  </si>
  <si>
    <t>ACME (KARNAL)</t>
  </si>
  <si>
    <t>AYANA</t>
  </si>
  <si>
    <t>AZURE</t>
  </si>
  <si>
    <t>ADANIAPSEVEN</t>
  </si>
  <si>
    <t>TATA POWER</t>
  </si>
  <si>
    <t>SPRING ANGITRA</t>
  </si>
  <si>
    <t>PAVAGADA</t>
  </si>
  <si>
    <t>Karnataka</t>
  </si>
  <si>
    <t xml:space="preserve">All ADYAH </t>
  </si>
  <si>
    <t>AMPLUS PAVAGADA</t>
  </si>
  <si>
    <t>AMPLUS TUMKUR</t>
  </si>
  <si>
    <t>AVAADA SOLAR</t>
  </si>
  <si>
    <t>AVAADA SOLARISE</t>
  </si>
  <si>
    <t>AZURE POWER EARTH</t>
  </si>
  <si>
    <t>FORTUM FIN SURYA</t>
  </si>
  <si>
    <t>FORTUM SOLAR</t>
  </si>
  <si>
    <t>KREDL</t>
  </si>
  <si>
    <t>PARAMPUJYA</t>
  </si>
  <si>
    <t>RENEW TN2</t>
  </si>
  <si>
    <t>SBG ENERGY</t>
  </si>
  <si>
    <t>TATA RENEWABLES</t>
  </si>
  <si>
    <t>YARROW</t>
  </si>
  <si>
    <t>RAMANGUNDAM SOLAR</t>
  </si>
  <si>
    <t>SIMHADRI SOLAR</t>
  </si>
  <si>
    <t>NTPC ETTAYAPURAM SOLAR PLANT</t>
  </si>
  <si>
    <t xml:space="preserve">Total daily  generation of PAVAGADA Solar Park </t>
  </si>
  <si>
    <t>Total  Daily RE generation from ISGS (MU)</t>
  </si>
  <si>
    <t>Note -The data from other RES (like Biomass, Bagasse, Small Hydro) is not complete and complete data for other RES is being received as part of monthly report only</t>
  </si>
  <si>
    <t>Note -The data from other RES (like Biomass, Bagasse, Small Hydro) is not complete and complete data for other RES is being received as part of the monthly report only.</t>
  </si>
  <si>
    <t xml:space="preserve"> This includes ISGS Generation in the respective state where they are physically located.</t>
  </si>
  <si>
    <t>Note -1.Data is as per  RLDC Websites .</t>
  </si>
  <si>
    <t>TATA POWER SAURYA LIMITED</t>
  </si>
  <si>
    <t>Daily Renewable Generation Report(State+ISGS)/ दैनिक अक्षय उत्पादन रिपोर्ट</t>
  </si>
  <si>
    <t>Daily Renewable Generation Report (State Control Area ) / दैनिक अक्षय उत्पादन रिपोर्ट (राज्य नियंत्रण क्षेत्र)</t>
  </si>
  <si>
    <t>Telangana</t>
  </si>
  <si>
    <t>Daily Renewable Generation Report (ISGS)/ दैनिक अक्षय ऊर्जा उत्पादन रिपोर्ट (ISGS)</t>
  </si>
  <si>
    <t>* ISGS RE Stations which are scheduled by RLDCs</t>
  </si>
  <si>
    <t>IGS 1</t>
  </si>
  <si>
    <t>IGS 2</t>
  </si>
  <si>
    <t xml:space="preserve">Total daily  generation of NP KUNTA Solar Park </t>
  </si>
  <si>
    <t>Renewable Energy Project Monitoring Division/ नवीकरणीय ऊर्जा परियोजना प्रबोधन प्रभाग</t>
  </si>
  <si>
    <t>Cumulative Generation during Jul 2023</t>
  </si>
  <si>
    <t>MASAYA SOLAR</t>
  </si>
  <si>
    <t>SHERISHA RAIPUR</t>
  </si>
  <si>
    <t>Chhattisgarh</t>
  </si>
  <si>
    <t>SOLAPUR SOLAR PV PROJECT</t>
  </si>
  <si>
    <t>Maharashtra</t>
  </si>
  <si>
    <t>ADANI WIND ENERGY KUTCHH FOUR LTD</t>
  </si>
  <si>
    <t>APRAAVA ENERGY PRIVATE LIMITED (AEPL)</t>
  </si>
  <si>
    <t>1PP</t>
  </si>
  <si>
    <t>ATHENA SOLAR</t>
  </si>
  <si>
    <t>ESPL_RSP SOLAR</t>
  </si>
  <si>
    <t>GIPCL_RSP SOLAR</t>
  </si>
  <si>
    <t>GSEC 2</t>
  </si>
  <si>
    <t>GSECL_RSP SOLAR</t>
  </si>
  <si>
    <t>TPREL_RSP SOLAR</t>
  </si>
  <si>
    <t>ALFANAR WIND (NANAVALKA)</t>
  </si>
  <si>
    <t>AWEMP1PL_PTNGR_IDR_W</t>
  </si>
  <si>
    <t>IGESL_DAYAPAR_BHUJ_W</t>
  </si>
  <si>
    <t>NETRA_KOTDA_BHUJ_W</t>
  </si>
  <si>
    <t>OEPL WIND (OSTRO KUTCH)</t>
  </si>
  <si>
    <t>OKWPL WIND (OSTRO KUTCH)</t>
  </si>
  <si>
    <t>RENEW AP2 WIND (GHADSISA)</t>
  </si>
  <si>
    <t>RENEW WIND (BHUVAD)</t>
  </si>
  <si>
    <t>TORRENT SOLARGEN LIMITED</t>
  </si>
  <si>
    <t>ADANI SOLAR ENERGY JAISALMER TWO PRIVATE LIMITED</t>
  </si>
  <si>
    <t>ADANI SOLAR ENERGY JAISALMER TWO PVT LTD (PROJECT-2)</t>
  </si>
  <si>
    <t>RISING SUN ENERGY (K) PVT LTD</t>
  </si>
  <si>
    <t>NTPC_REL_DYPR_BHUJ_W</t>
  </si>
  <si>
    <t>KOPPAL_RENEWROSHNI_W</t>
  </si>
  <si>
    <t>Cumulative Generation during December 2023</t>
  </si>
  <si>
    <t>ALTRA XERGI POWER PRIVATE LIMITED</t>
  </si>
  <si>
    <t>AMP ENERGY GREEN SIX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</si>
</sst>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Arial"/>
      <family val="1"/>
    </font>
    <font>
      <sz val="16"/>
      <name val="Arial"/>
      <family val="1"/>
    </font>
    <font>
      <b/>
      <sz val="20"/>
      <name val="Arial"/>
      <family val="1"/>
    </font>
    <font>
      <sz val="20"/>
      <name val="Arial"/>
      <family val="1"/>
    </font>
    <font>
      <b/>
      <sz val="20"/>
      <name val="Mangal"/>
      <family val="1"/>
    </font>
    <font>
      <sz val="12"/>
      <name val="Arial"/>
      <family val="1"/>
    </font>
    <font>
      <sz val="12"/>
      <color theme="1"/>
      <name val="Calibri"/>
      <family val="2"/>
      <scheme val="minor"/>
    </font>
    <font>
      <b/>
      <sz val="14"/>
      <name val="Mangal"/>
      <family val="1"/>
    </font>
    <font>
      <sz val="14"/>
      <name val="Arial"/>
      <family val="1"/>
    </font>
    <font>
      <b/>
      <sz val="18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Mangal"/>
      <family val="1"/>
    </font>
    <font>
      <b/>
      <sz val="16"/>
      <name val="Arial"/>
      <family val="1"/>
    </font>
    <font>
      <b/>
      <sz val="18"/>
      <name val="Arial"/>
      <family val="1"/>
    </font>
    <font>
      <sz val="18"/>
      <name val="Arial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69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/>
    <xf numFmtId="0" fontId="12" fillId="3" borderId="6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0" borderId="1" xfId="0" applyFont="1" applyBorder="1"/>
    <xf numFmtId="0" fontId="12" fillId="7" borderId="6" xfId="0" applyFont="1" applyFill="1" applyBorder="1" applyAlignment="1">
      <alignment horizontal="center" vertical="center" wrapText="1"/>
    </xf>
    <xf numFmtId="0" fontId="12" fillId="7" borderId="1" xfId="0" applyFont="1" applyFill="1" applyBorder="1"/>
    <xf numFmtId="0" fontId="12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/>
    <xf numFmtId="0" fontId="13" fillId="0" borderId="0" xfId="0" applyFont="1" applyBorder="1"/>
    <xf numFmtId="0" fontId="10" fillId="0" borderId="0" xfId="0" applyFont="1" applyBorder="1"/>
    <xf numFmtId="0" fontId="12" fillId="6" borderId="8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9" xfId="0" applyFont="1" applyFill="1" applyBorder="1" applyAlignment="1">
      <alignment vertical="center" wrapText="1"/>
    </xf>
    <xf numFmtId="2" fontId="3" fillId="0" borderId="1" xfId="0" applyNumberFormat="1" applyFont="1" applyBorder="1"/>
    <xf numFmtId="2" fontId="2" fillId="4" borderId="1" xfId="0" applyNumberFormat="1" applyFont="1" applyFill="1" applyBorder="1"/>
    <xf numFmtId="2" fontId="0" fillId="0" borderId="0" xfId="0" applyNumberFormat="1"/>
    <xf numFmtId="2" fontId="13" fillId="0" borderId="1" xfId="0" applyNumberFormat="1" applyFont="1" applyBorder="1"/>
    <xf numFmtId="2" fontId="0" fillId="0" borderId="1" xfId="0" applyNumberFormat="1" applyBorder="1"/>
    <xf numFmtId="2" fontId="13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2" fontId="1" fillId="0" borderId="0" xfId="0" applyNumberFormat="1" applyFont="1"/>
    <xf numFmtId="0" fontId="8" fillId="0" borderId="0" xfId="0" applyFont="1"/>
    <xf numFmtId="2" fontId="12" fillId="7" borderId="1" xfId="0" applyNumberFormat="1" applyFont="1" applyFill="1" applyBorder="1"/>
    <xf numFmtId="2" fontId="13" fillId="0" borderId="12" xfId="0" applyNumberFormat="1" applyFont="1" applyFill="1" applyBorder="1"/>
    <xf numFmtId="2" fontId="12" fillId="6" borderId="2" xfId="0" applyNumberFormat="1" applyFont="1" applyFill="1" applyBorder="1" applyAlignment="1">
      <alignment vertical="center" wrapText="1"/>
    </xf>
    <xf numFmtId="2" fontId="12" fillId="7" borderId="11" xfId="0" applyNumberFormat="1" applyFont="1" applyFill="1" applyBorder="1"/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/>
    <xf numFmtId="0" fontId="14" fillId="5" borderId="1" xfId="0" applyFont="1" applyFill="1" applyBorder="1" applyAlignment="1">
      <alignment horizontal="center" vertical="center"/>
    </xf>
    <xf numFmtId="2" fontId="15" fillId="5" borderId="1" xfId="0" applyNumberFormat="1" applyFont="1" applyFill="1" applyBorder="1"/>
    <xf numFmtId="0" fontId="1" fillId="0" borderId="1" xfId="0" applyFont="1" applyBorder="1"/>
    <xf numFmtId="1" fontId="0" fillId="0" borderId="0" xfId="0" applyNumberFormat="1"/>
    <xf numFmtId="2" fontId="3" fillId="0" borderId="12" xfId="0" applyNumberFormat="1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5" fontId="4" fillId="2" borderId="1" xfId="0" applyNumberFormat="1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1" fillId="0" borderId="6" xfId="0" applyFont="1" applyBorder="1" applyAlignment="1">
      <alignment horizontal="center"/>
    </xf>
    <xf numFmtId="0" fontId="10" fillId="0" borderId="1" xfId="0" applyFont="1" applyBorder="1"/>
    <xf numFmtId="0" fontId="10" fillId="0" borderId="7" xfId="0" applyFont="1" applyBorder="1"/>
    <xf numFmtId="15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14" fillId="3" borderId="1" xfId="0" applyFont="1" applyFill="1" applyBorder="1" applyAlignment="1">
      <alignment horizontal="center" vertical="center"/>
    </xf>
    <xf numFmtId="15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0" borderId="1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showOutlineSymbols="0" showWhiteSpace="0" view="pageBreakPreview" zoomScale="60" zoomScaleNormal="100" workbookViewId="0">
      <selection activeCell="C47" sqref="C47:E47"/>
    </sheetView>
  </sheetViews>
  <sheetFormatPr defaultRowHeight="14.25"/>
  <cols>
    <col min="1" max="1" width="5" bestFit="1" customWidth="1"/>
    <col min="2" max="2" width="70" bestFit="1" customWidth="1"/>
    <col min="3" max="4" width="18" bestFit="1" customWidth="1"/>
    <col min="5" max="5" width="34" customWidth="1"/>
    <col min="6" max="8" width="18" bestFit="1" customWidth="1"/>
    <col min="9" max="9" width="44.75" customWidth="1"/>
    <col min="10" max="10" width="18" bestFit="1" customWidth="1"/>
  </cols>
  <sheetData>
    <row r="1" spans="1:17" ht="26.25">
      <c r="A1" t="s">
        <v>0</v>
      </c>
      <c r="B1" s="44" t="s">
        <v>1</v>
      </c>
      <c r="C1" s="45"/>
      <c r="D1" s="45"/>
      <c r="E1" s="45"/>
      <c r="F1" s="45"/>
      <c r="G1" s="45"/>
      <c r="H1" s="45"/>
      <c r="I1" s="45"/>
      <c r="J1" s="45"/>
    </row>
    <row r="2" spans="1:17" ht="25.5">
      <c r="A2" t="s">
        <v>0</v>
      </c>
      <c r="B2" s="46" t="s">
        <v>49</v>
      </c>
      <c r="C2" s="45"/>
      <c r="D2" s="45"/>
      <c r="E2" s="45"/>
      <c r="F2" s="45"/>
      <c r="G2" s="45"/>
      <c r="H2" s="45"/>
      <c r="I2" s="45"/>
      <c r="J2" s="45"/>
    </row>
    <row r="3" spans="1:17" ht="30.75" customHeight="1">
      <c r="A3" t="s">
        <v>0</v>
      </c>
      <c r="B3" s="46" t="s">
        <v>179</v>
      </c>
      <c r="C3" s="45"/>
      <c r="D3" s="45"/>
      <c r="E3" s="45"/>
      <c r="F3" s="45"/>
      <c r="G3" s="45"/>
      <c r="H3" s="45"/>
      <c r="I3" s="45"/>
      <c r="J3" s="45"/>
    </row>
    <row r="4" spans="1:17" ht="25.5">
      <c r="A4" t="s">
        <v>0</v>
      </c>
      <c r="B4" s="2" t="s">
        <v>0</v>
      </c>
      <c r="C4" s="2" t="s">
        <v>0</v>
      </c>
      <c r="D4" s="2" t="s">
        <v>0</v>
      </c>
      <c r="E4" s="2" t="s">
        <v>0</v>
      </c>
      <c r="F4" s="2" t="s">
        <v>0</v>
      </c>
      <c r="G4" s="47" t="s">
        <v>2</v>
      </c>
      <c r="H4" s="45"/>
      <c r="I4" s="45"/>
      <c r="J4" s="45"/>
    </row>
    <row r="5" spans="1:17" ht="30.75" customHeight="1">
      <c r="A5" t="s">
        <v>0</v>
      </c>
      <c r="B5" s="47" t="s">
        <v>3</v>
      </c>
      <c r="C5" s="48">
        <v>45286</v>
      </c>
      <c r="D5" s="47" t="s">
        <v>0</v>
      </c>
      <c r="E5" s="47" t="s">
        <v>0</v>
      </c>
      <c r="F5" s="47" t="s">
        <v>0</v>
      </c>
      <c r="G5" s="47" t="s">
        <v>217</v>
      </c>
      <c r="H5" s="45"/>
      <c r="I5" s="45"/>
      <c r="J5" s="45"/>
    </row>
    <row r="6" spans="1:17" ht="246.75" customHeight="1">
      <c r="A6" t="s">
        <v>0</v>
      </c>
      <c r="B6" s="47" t="s">
        <v>0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4</v>
      </c>
      <c r="H6" s="2" t="s">
        <v>5</v>
      </c>
      <c r="I6" s="2" t="s">
        <v>6</v>
      </c>
      <c r="J6" s="2" t="s">
        <v>7</v>
      </c>
    </row>
    <row r="7" spans="1:17" ht="25.5">
      <c r="A7" t="s">
        <v>0</v>
      </c>
      <c r="B7" s="2" t="s">
        <v>8</v>
      </c>
      <c r="C7" s="23">
        <f>'State Care'!C7</f>
        <v>0</v>
      </c>
      <c r="D7" s="23">
        <f>'State Care'!D7</f>
        <v>0</v>
      </c>
      <c r="E7" s="23">
        <f>'State Care'!E7</f>
        <v>0</v>
      </c>
      <c r="F7" s="23">
        <f>SUM(C7:E7)</f>
        <v>0</v>
      </c>
      <c r="G7" s="23">
        <v>0</v>
      </c>
      <c r="H7" s="23">
        <v>0</v>
      </c>
      <c r="I7" s="23">
        <v>0</v>
      </c>
      <c r="J7" s="23">
        <f>SUM(G7:I7)</f>
        <v>0</v>
      </c>
      <c r="K7" s="25"/>
      <c r="L7" s="25"/>
      <c r="M7" s="25"/>
      <c r="N7" s="25"/>
      <c r="O7" s="25"/>
      <c r="P7" s="25"/>
      <c r="Q7" s="25"/>
    </row>
    <row r="8" spans="1:17" ht="25.5">
      <c r="A8" t="s">
        <v>0</v>
      </c>
      <c r="B8" s="2" t="s">
        <v>9</v>
      </c>
      <c r="C8" s="23">
        <f>'State Care'!C8</f>
        <v>0</v>
      </c>
      <c r="D8" s="23">
        <f>'State Care'!D8</f>
        <v>0</v>
      </c>
      <c r="E8" s="23">
        <f>'State Care'!E8</f>
        <v>0.66</v>
      </c>
      <c r="F8" s="23">
        <f t="shared" ref="F8:F45" si="0">SUM(C8:E8)</f>
        <v>0.66</v>
      </c>
      <c r="G8" s="23">
        <v>0</v>
      </c>
      <c r="H8" s="23">
        <v>0</v>
      </c>
      <c r="I8" s="23">
        <v>40.26</v>
      </c>
      <c r="J8" s="23">
        <f t="shared" ref="J8:J37" si="1">SUM(G8:I8)</f>
        <v>40.26</v>
      </c>
      <c r="K8" s="25"/>
      <c r="L8" s="25"/>
      <c r="M8" s="25"/>
      <c r="N8" s="25"/>
      <c r="O8" s="25"/>
      <c r="P8" s="25"/>
    </row>
    <row r="9" spans="1:17" ht="25.5">
      <c r="A9" t="s">
        <v>0</v>
      </c>
      <c r="B9" s="2" t="s">
        <v>10</v>
      </c>
      <c r="C9" s="23">
        <f>'State Care'!C9</f>
        <v>0</v>
      </c>
      <c r="D9" s="23">
        <f>'State Care'!D9</f>
        <v>2.14</v>
      </c>
      <c r="E9" s="23">
        <f>'State Care'!E9</f>
        <v>0.51</v>
      </c>
      <c r="F9" s="23">
        <f t="shared" si="0"/>
        <v>2.6500000000000004</v>
      </c>
      <c r="G9" s="23">
        <v>0</v>
      </c>
      <c r="H9" s="23">
        <v>18.3</v>
      </c>
      <c r="I9" s="23">
        <v>55.07</v>
      </c>
      <c r="J9" s="23">
        <f t="shared" si="1"/>
        <v>73.37</v>
      </c>
      <c r="K9" s="25"/>
      <c r="L9" s="25"/>
      <c r="M9" s="25"/>
      <c r="N9" s="25"/>
      <c r="O9" s="25"/>
      <c r="P9" s="25"/>
    </row>
    <row r="10" spans="1:17" ht="25.5">
      <c r="A10" t="s">
        <v>0</v>
      </c>
      <c r="B10" s="2" t="s">
        <v>11</v>
      </c>
      <c r="C10" s="23">
        <f>'State Care'!C10</f>
        <v>0</v>
      </c>
      <c r="D10" s="23">
        <f>'State Care'!D10</f>
        <v>0.09</v>
      </c>
      <c r="E10" s="23">
        <f>'State Care'!E10</f>
        <v>2.97</v>
      </c>
      <c r="F10" s="23">
        <f t="shared" si="0"/>
        <v>3.06</v>
      </c>
      <c r="G10" s="23">
        <v>0</v>
      </c>
      <c r="H10" s="23">
        <v>2.6700000000000004</v>
      </c>
      <c r="I10" s="23">
        <v>78.689999999999984</v>
      </c>
      <c r="J10" s="23">
        <f t="shared" si="1"/>
        <v>81.359999999999985</v>
      </c>
      <c r="K10" s="25"/>
      <c r="L10" s="25"/>
      <c r="M10" s="25"/>
      <c r="N10" s="25"/>
      <c r="O10" s="25"/>
      <c r="P10" s="25"/>
    </row>
    <row r="11" spans="1:17" ht="25.5">
      <c r="A11" t="s">
        <v>0</v>
      </c>
      <c r="B11" s="2" t="s">
        <v>12</v>
      </c>
      <c r="C11" s="23">
        <f>'State Care'!C11</f>
        <v>0</v>
      </c>
      <c r="D11" s="23">
        <f>'State Care'!D11</f>
        <v>0</v>
      </c>
      <c r="E11" s="23">
        <f>'State Care'!E11</f>
        <v>0</v>
      </c>
      <c r="F11" s="23">
        <f t="shared" si="0"/>
        <v>0</v>
      </c>
      <c r="G11" s="23">
        <v>0</v>
      </c>
      <c r="H11" s="23">
        <v>0</v>
      </c>
      <c r="I11" s="23">
        <v>0</v>
      </c>
      <c r="J11" s="23">
        <f t="shared" si="1"/>
        <v>0</v>
      </c>
      <c r="K11" s="25"/>
      <c r="L11" s="25"/>
      <c r="M11" s="25"/>
      <c r="N11" s="25"/>
      <c r="O11" s="25"/>
      <c r="P11" s="25"/>
    </row>
    <row r="12" spans="1:17" ht="25.5">
      <c r="A12" t="s">
        <v>0</v>
      </c>
      <c r="B12" s="2" t="s">
        <v>13</v>
      </c>
      <c r="C12" s="23">
        <f>'State Care'!C12</f>
        <v>0</v>
      </c>
      <c r="D12" s="23">
        <f>'State Care'!D12</f>
        <v>0</v>
      </c>
      <c r="E12" s="23">
        <f>'State Care'!E12</f>
        <v>0</v>
      </c>
      <c r="F12" s="23">
        <f t="shared" si="0"/>
        <v>0</v>
      </c>
      <c r="G12" s="23">
        <v>0</v>
      </c>
      <c r="H12" s="23">
        <v>0</v>
      </c>
      <c r="I12" s="23">
        <v>0</v>
      </c>
      <c r="J12" s="23">
        <f t="shared" si="1"/>
        <v>0</v>
      </c>
      <c r="K12" s="25"/>
      <c r="L12" s="25"/>
      <c r="M12" s="25"/>
      <c r="N12" s="25"/>
      <c r="O12" s="25"/>
      <c r="P12" s="25"/>
    </row>
    <row r="13" spans="1:17" ht="25.5">
      <c r="A13" t="s">
        <v>0</v>
      </c>
      <c r="B13" s="2" t="s">
        <v>14</v>
      </c>
      <c r="C13" s="23">
        <f>'State Care'!C13</f>
        <v>0</v>
      </c>
      <c r="D13" s="23">
        <f>'State Care'!D13</f>
        <v>2.21</v>
      </c>
      <c r="E13" s="23">
        <f>'State Care'!E13</f>
        <v>1.67</v>
      </c>
      <c r="F13" s="23">
        <f t="shared" si="0"/>
        <v>3.88</v>
      </c>
      <c r="G13" s="23">
        <v>0</v>
      </c>
      <c r="H13" s="23">
        <v>83.330000000000013</v>
      </c>
      <c r="I13" s="23">
        <v>42.720000000000027</v>
      </c>
      <c r="J13" s="23">
        <f t="shared" si="1"/>
        <v>126.05000000000004</v>
      </c>
      <c r="K13" s="25"/>
      <c r="L13" s="25"/>
      <c r="M13" s="25"/>
      <c r="N13" s="25"/>
      <c r="O13" s="25"/>
      <c r="P13" s="25"/>
    </row>
    <row r="14" spans="1:17" ht="25.5">
      <c r="A14" t="s">
        <v>0</v>
      </c>
      <c r="B14" s="2" t="s">
        <v>15</v>
      </c>
      <c r="C14" s="23">
        <f>SUM('State Care'!C14+ISGS!G55,ISGS!G57,ISGS!G59,ISGS!G61,ISGS!G63)</f>
        <v>6.1799999999999988</v>
      </c>
      <c r="D14" s="23">
        <f>SUM('State Care'!D14+ISGS!G8,ISGS!G10:G11,ISGS!G13,ISGS!G15:G54,ISGS!G56,ISGS!G58,ISGS!G60,ISGS!G62)</f>
        <v>86.080000000000027</v>
      </c>
      <c r="E14" s="23">
        <f>'State Care'!E14</f>
        <v>0.3</v>
      </c>
      <c r="F14" s="23">
        <f t="shared" si="0"/>
        <v>92.560000000000016</v>
      </c>
      <c r="G14" s="23">
        <v>384.09999999999997</v>
      </c>
      <c r="H14" s="23">
        <v>2364.4299999999998</v>
      </c>
      <c r="I14" s="23">
        <v>11.81</v>
      </c>
      <c r="J14" s="23">
        <f t="shared" si="1"/>
        <v>2760.3399999999997</v>
      </c>
      <c r="K14" s="25"/>
      <c r="L14" s="25"/>
      <c r="M14" s="25"/>
      <c r="N14" s="25"/>
      <c r="O14" s="25"/>
      <c r="P14" s="25"/>
    </row>
    <row r="15" spans="1:17" ht="25.5">
      <c r="A15" t="s">
        <v>0</v>
      </c>
      <c r="B15" s="2" t="s">
        <v>16</v>
      </c>
      <c r="C15" s="23">
        <f>'State Care'!C15</f>
        <v>0</v>
      </c>
      <c r="D15" s="23">
        <f>SUM('State Care'!D15,ISGS!G7,ISGS!G9,ISGS!G12,ISGS!G14)</f>
        <v>9.620000000000001</v>
      </c>
      <c r="E15" s="23">
        <f>'State Care'!E15</f>
        <v>0</v>
      </c>
      <c r="F15" s="23">
        <f t="shared" si="0"/>
        <v>9.620000000000001</v>
      </c>
      <c r="G15" s="23">
        <v>0</v>
      </c>
      <c r="H15" s="23">
        <v>297.62999999999994</v>
      </c>
      <c r="I15" s="23">
        <v>0</v>
      </c>
      <c r="J15" s="23">
        <f t="shared" si="1"/>
        <v>297.62999999999994</v>
      </c>
      <c r="K15" s="25"/>
      <c r="L15" s="25"/>
      <c r="M15" s="25"/>
      <c r="N15" s="25"/>
      <c r="O15" s="25"/>
      <c r="P15" s="25"/>
    </row>
    <row r="16" spans="1:17" ht="25.5">
      <c r="A16" t="s">
        <v>0</v>
      </c>
      <c r="B16" s="2" t="s">
        <v>17</v>
      </c>
      <c r="C16" s="23">
        <f>'State Care'!C16</f>
        <v>0</v>
      </c>
      <c r="D16" s="23">
        <f>'State Care'!D16</f>
        <v>0.37</v>
      </c>
      <c r="E16" s="23">
        <f>'State Care'!E16</f>
        <v>0.69</v>
      </c>
      <c r="F16" s="23">
        <f t="shared" si="0"/>
        <v>1.06</v>
      </c>
      <c r="G16" s="23">
        <v>0</v>
      </c>
      <c r="H16" s="23">
        <v>12.120000000000001</v>
      </c>
      <c r="I16" s="23">
        <v>18.14</v>
      </c>
      <c r="J16" s="23">
        <f t="shared" si="1"/>
        <v>30.26</v>
      </c>
      <c r="K16" s="25"/>
      <c r="L16" s="25"/>
      <c r="M16" s="25"/>
      <c r="N16" s="25"/>
      <c r="O16" s="25"/>
      <c r="P16" s="25"/>
    </row>
    <row r="17" spans="1:16" ht="26.25">
      <c r="A17" t="s">
        <v>0</v>
      </c>
      <c r="B17" s="3" t="s">
        <v>18</v>
      </c>
      <c r="C17" s="24">
        <f>SUM(C7:C16)</f>
        <v>6.1799999999999988</v>
      </c>
      <c r="D17" s="24">
        <f t="shared" ref="D17:J17" si="2">SUM(D7:D16)</f>
        <v>100.51000000000003</v>
      </c>
      <c r="E17" s="24">
        <f t="shared" si="2"/>
        <v>6.8000000000000007</v>
      </c>
      <c r="F17" s="24">
        <f t="shared" si="2"/>
        <v>113.49000000000002</v>
      </c>
      <c r="G17" s="24">
        <f t="shared" si="2"/>
        <v>384.09999999999997</v>
      </c>
      <c r="H17" s="24">
        <f t="shared" si="2"/>
        <v>2778.48</v>
      </c>
      <c r="I17" s="24">
        <f t="shared" si="2"/>
        <v>246.69</v>
      </c>
      <c r="J17" s="24">
        <f t="shared" si="2"/>
        <v>3409.27</v>
      </c>
      <c r="K17" s="25"/>
      <c r="L17" s="25"/>
      <c r="M17" s="25"/>
      <c r="N17" s="25"/>
      <c r="O17" s="25"/>
      <c r="P17" s="25"/>
    </row>
    <row r="18" spans="1:16" ht="25.5">
      <c r="A18" t="s">
        <v>0</v>
      </c>
      <c r="B18" s="2" t="s">
        <v>19</v>
      </c>
      <c r="C18" s="23">
        <f>'State Care'!C18</f>
        <v>0</v>
      </c>
      <c r="D18" s="23">
        <f>SUM('State Care'!D18,ISGS!G75)</f>
        <v>1.6199999999999999</v>
      </c>
      <c r="E18" s="23">
        <f>'State Care'!E18</f>
        <v>1.1000000000000001</v>
      </c>
      <c r="F18" s="23">
        <f t="shared" si="0"/>
        <v>2.7199999999999998</v>
      </c>
      <c r="G18" s="23">
        <v>0</v>
      </c>
      <c r="H18" s="23">
        <v>36.569999999999993</v>
      </c>
      <c r="I18" s="23">
        <v>25.000000000000007</v>
      </c>
      <c r="J18" s="23">
        <f t="shared" si="1"/>
        <v>61.57</v>
      </c>
      <c r="K18" s="25"/>
      <c r="L18" s="25"/>
      <c r="M18" s="25"/>
      <c r="N18" s="25"/>
      <c r="O18" s="25"/>
      <c r="P18" s="25"/>
    </row>
    <row r="19" spans="1:16" ht="25.5">
      <c r="A19" t="s">
        <v>0</v>
      </c>
      <c r="B19" s="2" t="s">
        <v>20</v>
      </c>
      <c r="C19" s="23">
        <f>SUM('State Care'!C19,ISGS!G78:G98)</f>
        <v>27.049999999999997</v>
      </c>
      <c r="D19" s="23">
        <f>SUM('State Care'!D19,ISGS!G67:G72,ISGS!G77)</f>
        <v>32.659999999999997</v>
      </c>
      <c r="E19" s="23">
        <f>'State Care'!E19</f>
        <v>0.1</v>
      </c>
      <c r="F19" s="23">
        <f t="shared" si="0"/>
        <v>59.809999999999995</v>
      </c>
      <c r="G19" s="23">
        <v>1857.3769999999997</v>
      </c>
      <c r="H19" s="23">
        <v>788.14800000000002</v>
      </c>
      <c r="I19" s="23">
        <v>1.9000000000000004</v>
      </c>
      <c r="J19" s="23">
        <f t="shared" si="1"/>
        <v>2647.4249999999997</v>
      </c>
      <c r="K19" s="25"/>
      <c r="L19" s="25"/>
      <c r="M19" s="25"/>
      <c r="N19" s="25"/>
      <c r="O19" s="25"/>
      <c r="P19" s="25"/>
    </row>
    <row r="20" spans="1:16" ht="25.5">
      <c r="A20" t="s">
        <v>0</v>
      </c>
      <c r="B20" s="2" t="s">
        <v>21</v>
      </c>
      <c r="C20" s="23">
        <f>'State Care'!C20</f>
        <v>6.7</v>
      </c>
      <c r="D20" s="23">
        <f>SUM('State Care'!D20,ISGS!G65:G66,ISGS!G73,ISGS!G74)</f>
        <v>11.490000000000002</v>
      </c>
      <c r="E20" s="23">
        <f>'State Care'!E20</f>
        <v>2.2999999999999998</v>
      </c>
      <c r="F20" s="23">
        <f t="shared" si="0"/>
        <v>20.490000000000002</v>
      </c>
      <c r="G20" s="23">
        <v>170.00000000000003</v>
      </c>
      <c r="H20" s="23">
        <v>244.66000000000005</v>
      </c>
      <c r="I20" s="23">
        <v>42.099999999999994</v>
      </c>
      <c r="J20" s="23">
        <f t="shared" si="1"/>
        <v>456.7600000000001</v>
      </c>
      <c r="K20" s="25"/>
      <c r="L20" s="25"/>
      <c r="M20" s="25"/>
      <c r="N20" s="25"/>
      <c r="O20" s="25"/>
      <c r="P20" s="25"/>
    </row>
    <row r="21" spans="1:16" ht="25.5">
      <c r="A21" t="s">
        <v>0</v>
      </c>
      <c r="B21" s="2" t="s">
        <v>22</v>
      </c>
      <c r="C21" s="23">
        <f>'State Care'!C21</f>
        <v>5.0999999999999996</v>
      </c>
      <c r="D21" s="23">
        <f>SUM('State Care'!D21,ISGS!G76)</f>
        <v>14.139999999999999</v>
      </c>
      <c r="E21" s="23">
        <f>'State Care'!E21</f>
        <v>0</v>
      </c>
      <c r="F21" s="23">
        <f t="shared" si="0"/>
        <v>19.239999999999998</v>
      </c>
      <c r="G21" s="23">
        <v>269.70000000000005</v>
      </c>
      <c r="H21" s="23">
        <v>344.47999999999996</v>
      </c>
      <c r="I21" s="23">
        <v>0</v>
      </c>
      <c r="J21" s="23">
        <f t="shared" si="1"/>
        <v>614.18000000000006</v>
      </c>
      <c r="K21" s="25"/>
      <c r="L21" s="25"/>
      <c r="M21" s="25"/>
      <c r="N21" s="25"/>
      <c r="O21" s="25"/>
      <c r="P21" s="25"/>
    </row>
    <row r="22" spans="1:16" ht="25.5">
      <c r="A22" t="s">
        <v>0</v>
      </c>
      <c r="B22" s="2" t="s">
        <v>23</v>
      </c>
      <c r="C22" s="23">
        <f>'State Care'!C22</f>
        <v>0</v>
      </c>
      <c r="D22" s="23">
        <f>'State Care'!D22</f>
        <v>0</v>
      </c>
      <c r="E22" s="23">
        <f>'State Care'!E22</f>
        <v>0</v>
      </c>
      <c r="F22" s="23">
        <f t="shared" si="0"/>
        <v>0</v>
      </c>
      <c r="G22" s="23">
        <v>0</v>
      </c>
      <c r="H22" s="23">
        <v>0</v>
      </c>
      <c r="I22" s="23">
        <v>0</v>
      </c>
      <c r="J22" s="23">
        <f t="shared" si="1"/>
        <v>0</v>
      </c>
      <c r="K22" s="25"/>
      <c r="L22" s="25"/>
      <c r="M22" s="25"/>
      <c r="N22" s="25"/>
      <c r="O22" s="25"/>
      <c r="P22" s="25"/>
    </row>
    <row r="23" spans="1:16" ht="25.5">
      <c r="A23" t="s">
        <v>0</v>
      </c>
      <c r="B23" s="2" t="s">
        <v>24</v>
      </c>
      <c r="C23" s="23">
        <f>'State Care'!C23</f>
        <v>0</v>
      </c>
      <c r="D23" s="23">
        <f>'State Care'!D23</f>
        <v>0</v>
      </c>
      <c r="E23" s="23">
        <f>'State Care'!E23</f>
        <v>0</v>
      </c>
      <c r="F23" s="23">
        <f t="shared" si="0"/>
        <v>0</v>
      </c>
      <c r="G23" s="23">
        <v>0</v>
      </c>
      <c r="H23" s="23">
        <v>0</v>
      </c>
      <c r="I23" s="23">
        <v>0</v>
      </c>
      <c r="J23" s="23">
        <f t="shared" si="1"/>
        <v>0</v>
      </c>
      <c r="K23" s="25"/>
      <c r="L23" s="25"/>
      <c r="M23" s="25"/>
      <c r="N23" s="25"/>
      <c r="O23" s="25"/>
      <c r="P23" s="25"/>
    </row>
    <row r="24" spans="1:16" ht="25.5">
      <c r="A24" t="s">
        <v>0</v>
      </c>
      <c r="B24" s="2" t="s">
        <v>25</v>
      </c>
      <c r="C24" s="23">
        <f>'State Care'!C24</f>
        <v>0</v>
      </c>
      <c r="D24" s="23">
        <f>'State Care'!D24</f>
        <v>0</v>
      </c>
      <c r="E24" s="23">
        <f>'State Care'!E24</f>
        <v>0</v>
      </c>
      <c r="F24" s="23">
        <f t="shared" si="0"/>
        <v>0</v>
      </c>
      <c r="G24" s="23">
        <v>0</v>
      </c>
      <c r="H24" s="23">
        <v>0</v>
      </c>
      <c r="I24" s="23">
        <v>0</v>
      </c>
      <c r="J24" s="23">
        <f t="shared" si="1"/>
        <v>0</v>
      </c>
      <c r="K24" s="25"/>
      <c r="L24" s="25"/>
      <c r="M24" s="25"/>
      <c r="N24" s="25"/>
      <c r="O24" s="25"/>
      <c r="P24" s="25"/>
    </row>
    <row r="25" spans="1:16" ht="26.25">
      <c r="A25" t="s">
        <v>0</v>
      </c>
      <c r="B25" s="3" t="s">
        <v>26</v>
      </c>
      <c r="C25" s="24">
        <f>SUM(C18:C24)</f>
        <v>38.85</v>
      </c>
      <c r="D25" s="24">
        <f t="shared" ref="D25:J25" si="3">SUM(D18:D24)</f>
        <v>59.91</v>
      </c>
      <c r="E25" s="24">
        <f t="shared" si="3"/>
        <v>3.5</v>
      </c>
      <c r="F25" s="24">
        <f t="shared" si="3"/>
        <v>102.25999999999999</v>
      </c>
      <c r="G25" s="24">
        <f t="shared" si="3"/>
        <v>2297.0769999999998</v>
      </c>
      <c r="H25" s="24">
        <f t="shared" si="3"/>
        <v>1413.8580000000002</v>
      </c>
      <c r="I25" s="24">
        <f t="shared" si="3"/>
        <v>69</v>
      </c>
      <c r="J25" s="24">
        <f t="shared" si="3"/>
        <v>3779.9350000000004</v>
      </c>
      <c r="K25" s="25"/>
      <c r="L25" s="25"/>
      <c r="M25" s="25"/>
      <c r="N25" s="25"/>
      <c r="O25" s="25"/>
      <c r="P25" s="25"/>
    </row>
    <row r="26" spans="1:16" ht="25.5">
      <c r="A26" t="s">
        <v>0</v>
      </c>
      <c r="B26" s="2" t="s">
        <v>27</v>
      </c>
      <c r="C26" s="23">
        <f>'State Care'!C26</f>
        <v>11.04</v>
      </c>
      <c r="D26" s="23">
        <f>SUM('State Care'!D26,ISGS!G111,ISGS!G113:G123)</f>
        <v>20.929999999999996</v>
      </c>
      <c r="E26" s="23">
        <f>'State Care'!E26</f>
        <v>0</v>
      </c>
      <c r="F26" s="23">
        <f t="shared" si="0"/>
        <v>31.969999999999995</v>
      </c>
      <c r="G26" s="23">
        <v>326.97000000000003</v>
      </c>
      <c r="H26" s="23">
        <v>414.95999999999992</v>
      </c>
      <c r="I26" s="23">
        <v>0</v>
      </c>
      <c r="J26" s="23">
        <f t="shared" si="1"/>
        <v>741.93</v>
      </c>
      <c r="K26" s="25"/>
      <c r="L26" s="25"/>
      <c r="M26" s="25"/>
      <c r="N26" s="25"/>
      <c r="O26" s="25"/>
      <c r="P26" s="25"/>
    </row>
    <row r="27" spans="1:16" ht="25.5">
      <c r="A27" t="s">
        <v>0</v>
      </c>
      <c r="B27" s="2" t="s">
        <v>28</v>
      </c>
      <c r="C27" s="23">
        <f>'State Care'!C27</f>
        <v>0.46</v>
      </c>
      <c r="D27" s="23">
        <f>SUM('State Care'!D27,ISGS!G110)</f>
        <v>19.11</v>
      </c>
      <c r="E27" s="23">
        <f>'State Care'!E27</f>
        <v>0</v>
      </c>
      <c r="F27" s="23">
        <f t="shared" si="0"/>
        <v>19.57</v>
      </c>
      <c r="G27" s="23">
        <v>18.290000000000006</v>
      </c>
      <c r="H27" s="23">
        <v>432.21999999999997</v>
      </c>
      <c r="I27" s="23">
        <v>0</v>
      </c>
      <c r="J27" s="23">
        <f t="shared" si="1"/>
        <v>450.51</v>
      </c>
      <c r="K27" s="25"/>
      <c r="L27" s="25"/>
      <c r="M27" s="25"/>
      <c r="N27" s="25"/>
      <c r="O27" s="25"/>
      <c r="P27" s="25"/>
    </row>
    <row r="28" spans="1:16" ht="25.5">
      <c r="A28" t="s">
        <v>0</v>
      </c>
      <c r="B28" s="2" t="s">
        <v>29</v>
      </c>
      <c r="C28" s="23">
        <f>'State Care'!C28</f>
        <v>18.47</v>
      </c>
      <c r="D28" s="23">
        <f>SUM('State Care'!D28,ISGS!G126:G139)</f>
        <v>45.469999999999985</v>
      </c>
      <c r="E28" s="23">
        <f>'State Care'!E28</f>
        <v>15.55</v>
      </c>
      <c r="F28" s="23">
        <f t="shared" si="0"/>
        <v>79.489999999999981</v>
      </c>
      <c r="G28" s="23">
        <v>463.96000000000004</v>
      </c>
      <c r="H28" s="23">
        <v>889.72999999999979</v>
      </c>
      <c r="I28" s="23">
        <v>350.81</v>
      </c>
      <c r="J28" s="23">
        <f t="shared" si="1"/>
        <v>1704.4999999999998</v>
      </c>
      <c r="K28" s="25"/>
      <c r="L28" s="25"/>
      <c r="M28" s="25"/>
      <c r="N28" s="25"/>
      <c r="O28" s="25"/>
      <c r="P28" s="25"/>
    </row>
    <row r="29" spans="1:16" ht="25.5">
      <c r="A29" t="s">
        <v>0</v>
      </c>
      <c r="B29" s="2" t="s">
        <v>30</v>
      </c>
      <c r="C29" s="23">
        <f>'State Care'!C29</f>
        <v>0.44</v>
      </c>
      <c r="D29" s="23">
        <f>'State Care'!D29</f>
        <v>1.47</v>
      </c>
      <c r="E29" s="23">
        <f>'State Care'!E29</f>
        <v>0</v>
      </c>
      <c r="F29" s="23">
        <f t="shared" si="0"/>
        <v>1.91</v>
      </c>
      <c r="G29" s="23">
        <v>6.21</v>
      </c>
      <c r="H29" s="23">
        <v>32.18</v>
      </c>
      <c r="I29" s="23">
        <v>0</v>
      </c>
      <c r="J29" s="23">
        <f t="shared" si="1"/>
        <v>38.39</v>
      </c>
      <c r="K29" s="25"/>
      <c r="L29" s="25"/>
      <c r="M29" s="25"/>
      <c r="N29" s="25"/>
      <c r="O29" s="25"/>
      <c r="P29" s="25"/>
    </row>
    <row r="30" spans="1:16" ht="25.5">
      <c r="A30" t="s">
        <v>0</v>
      </c>
      <c r="B30" s="29" t="s">
        <v>31</v>
      </c>
      <c r="C30" s="23">
        <f>SUM('State Care'!C30,ISGS!G100:G107)</f>
        <v>44.489999999999995</v>
      </c>
      <c r="D30" s="23">
        <f>SUM('State Care'!D30,ISGS!G108:G109)</f>
        <v>30.9</v>
      </c>
      <c r="E30" s="23">
        <f>'State Care'!E30</f>
        <v>0</v>
      </c>
      <c r="F30" s="23">
        <f t="shared" si="0"/>
        <v>75.389999999999986</v>
      </c>
      <c r="G30" s="23">
        <v>572.49999999999989</v>
      </c>
      <c r="H30" s="23">
        <v>565.45000000000005</v>
      </c>
      <c r="I30" s="23">
        <v>0</v>
      </c>
      <c r="J30" s="23">
        <f t="shared" si="1"/>
        <v>1137.9499999999998</v>
      </c>
      <c r="K30" s="25"/>
      <c r="L30" s="25"/>
      <c r="M30" s="25"/>
      <c r="N30" s="25"/>
      <c r="O30" s="25"/>
      <c r="P30" s="25"/>
    </row>
    <row r="31" spans="1:16" ht="25.5">
      <c r="A31" t="s">
        <v>0</v>
      </c>
      <c r="B31" s="2" t="s">
        <v>32</v>
      </c>
      <c r="C31" s="23">
        <f>'State Care'!C31</f>
        <v>0</v>
      </c>
      <c r="D31" s="23">
        <f>'State Care'!D31</f>
        <v>0.06</v>
      </c>
      <c r="E31" s="23">
        <f>'State Care'!E31</f>
        <v>0</v>
      </c>
      <c r="F31" s="23">
        <f t="shared" si="0"/>
        <v>0.06</v>
      </c>
      <c r="G31" s="23">
        <v>0</v>
      </c>
      <c r="H31" s="23">
        <v>0.97000000000000042</v>
      </c>
      <c r="I31" s="23">
        <v>0</v>
      </c>
      <c r="J31" s="23">
        <f t="shared" si="1"/>
        <v>0.97000000000000042</v>
      </c>
      <c r="K31" s="25"/>
      <c r="L31" s="25"/>
      <c r="M31" s="25"/>
      <c r="N31" s="25"/>
      <c r="O31" s="25"/>
      <c r="P31" s="25"/>
    </row>
    <row r="32" spans="1:16" ht="26.25">
      <c r="A32" t="s">
        <v>0</v>
      </c>
      <c r="B32" s="3" t="s">
        <v>33</v>
      </c>
      <c r="C32" s="24">
        <f>SUM(C26:C31)</f>
        <v>74.899999999999991</v>
      </c>
      <c r="D32" s="24">
        <f t="shared" ref="D32:J32" si="4">SUM(D26:D31)</f>
        <v>117.93999999999997</v>
      </c>
      <c r="E32" s="24">
        <f t="shared" si="4"/>
        <v>15.55</v>
      </c>
      <c r="F32" s="24">
        <f t="shared" si="4"/>
        <v>208.38999999999996</v>
      </c>
      <c r="G32" s="24">
        <f t="shared" si="4"/>
        <v>1387.9299999999998</v>
      </c>
      <c r="H32" s="24">
        <f t="shared" si="4"/>
        <v>2335.5099999999998</v>
      </c>
      <c r="I32" s="24">
        <f t="shared" si="4"/>
        <v>350.81</v>
      </c>
      <c r="J32" s="24">
        <f t="shared" si="4"/>
        <v>4074.2499999999991</v>
      </c>
      <c r="K32" s="25"/>
      <c r="L32" s="25"/>
      <c r="M32" s="25"/>
      <c r="N32" s="25"/>
      <c r="O32" s="25"/>
      <c r="P32" s="25"/>
    </row>
    <row r="33" spans="1:16" ht="25.5">
      <c r="A33" t="s">
        <v>0</v>
      </c>
      <c r="B33" s="2" t="s">
        <v>34</v>
      </c>
      <c r="C33" s="23">
        <f>'State Care'!C33</f>
        <v>0</v>
      </c>
      <c r="D33" s="23">
        <f>'State Care'!D33</f>
        <v>0.48</v>
      </c>
      <c r="E33" s="23">
        <f>'State Care'!E33</f>
        <v>0</v>
      </c>
      <c r="F33" s="23">
        <f t="shared" si="0"/>
        <v>0.48</v>
      </c>
      <c r="G33" s="23">
        <v>0</v>
      </c>
      <c r="H33" s="23">
        <v>14.161340000000003</v>
      </c>
      <c r="I33" s="23">
        <v>0</v>
      </c>
      <c r="J33" s="23">
        <f t="shared" si="1"/>
        <v>14.161340000000003</v>
      </c>
      <c r="K33" s="25"/>
      <c r="L33" s="25"/>
      <c r="M33" s="25"/>
      <c r="N33" s="25"/>
      <c r="O33" s="25"/>
      <c r="P33" s="25"/>
    </row>
    <row r="34" spans="1:16" ht="25.5">
      <c r="A34" t="s">
        <v>0</v>
      </c>
      <c r="B34" s="2" t="s">
        <v>35</v>
      </c>
      <c r="C34" s="23">
        <f>'State Care'!C34</f>
        <v>0</v>
      </c>
      <c r="D34" s="23">
        <f>'State Care'!D34</f>
        <v>0</v>
      </c>
      <c r="E34" s="23">
        <f>'State Care'!E34</f>
        <v>0</v>
      </c>
      <c r="F34" s="23">
        <f t="shared" si="0"/>
        <v>0</v>
      </c>
      <c r="G34" s="23">
        <v>0</v>
      </c>
      <c r="H34" s="23">
        <v>0</v>
      </c>
      <c r="I34" s="23">
        <v>0</v>
      </c>
      <c r="J34" s="23">
        <f t="shared" si="1"/>
        <v>0</v>
      </c>
      <c r="K34" s="25"/>
      <c r="L34" s="25"/>
      <c r="M34" s="25"/>
      <c r="N34" s="25"/>
      <c r="O34" s="25"/>
      <c r="P34" s="25"/>
    </row>
    <row r="35" spans="1:16" ht="25.5">
      <c r="A35" t="s">
        <v>0</v>
      </c>
      <c r="B35" s="2" t="s">
        <v>36</v>
      </c>
      <c r="C35" s="23">
        <f>'State Care'!C35</f>
        <v>0</v>
      </c>
      <c r="D35" s="23">
        <f>'State Care'!D35</f>
        <v>1.81</v>
      </c>
      <c r="E35" s="23">
        <f>'State Care'!E35</f>
        <v>0</v>
      </c>
      <c r="F35" s="23">
        <f t="shared" si="0"/>
        <v>1.81</v>
      </c>
      <c r="G35" s="23">
        <v>0</v>
      </c>
      <c r="H35" s="23">
        <v>44.931233999999996</v>
      </c>
      <c r="I35" s="23">
        <v>0</v>
      </c>
      <c r="J35" s="23">
        <f t="shared" si="1"/>
        <v>44.931233999999996</v>
      </c>
      <c r="K35" s="25"/>
      <c r="L35" s="25"/>
      <c r="M35" s="25"/>
      <c r="N35" s="25"/>
      <c r="O35" s="25"/>
      <c r="P35" s="25"/>
    </row>
    <row r="36" spans="1:16" ht="25.5">
      <c r="A36" t="s">
        <v>0</v>
      </c>
      <c r="B36" s="2" t="s">
        <v>37</v>
      </c>
      <c r="C36" s="23">
        <f>'State Care'!C36</f>
        <v>0</v>
      </c>
      <c r="D36" s="23">
        <f>'State Care'!D36</f>
        <v>0</v>
      </c>
      <c r="E36" s="23">
        <f>'State Care'!E36</f>
        <v>0</v>
      </c>
      <c r="F36" s="23">
        <f t="shared" si="0"/>
        <v>0</v>
      </c>
      <c r="G36" s="23">
        <v>0</v>
      </c>
      <c r="H36" s="23">
        <v>18.48</v>
      </c>
      <c r="I36" s="23">
        <v>0</v>
      </c>
      <c r="J36" s="23">
        <f t="shared" si="1"/>
        <v>18.48</v>
      </c>
      <c r="K36" s="25"/>
      <c r="L36" s="25"/>
      <c r="M36" s="25"/>
      <c r="N36" s="25"/>
      <c r="O36" s="25"/>
      <c r="P36" s="25"/>
    </row>
    <row r="37" spans="1:16" ht="25.5">
      <c r="A37" t="s">
        <v>0</v>
      </c>
      <c r="B37" s="2" t="s">
        <v>38</v>
      </c>
      <c r="C37" s="23">
        <f>'State Care'!C37</f>
        <v>0</v>
      </c>
      <c r="D37" s="23">
        <f>'State Care'!D37</f>
        <v>0</v>
      </c>
      <c r="E37" s="23">
        <f>'State Care'!E37</f>
        <v>0</v>
      </c>
      <c r="F37" s="23">
        <f t="shared" si="0"/>
        <v>0</v>
      </c>
      <c r="G37" s="23">
        <v>0</v>
      </c>
      <c r="H37" s="23">
        <v>0</v>
      </c>
      <c r="I37" s="23">
        <v>0</v>
      </c>
      <c r="J37" s="23">
        <f t="shared" si="1"/>
        <v>0</v>
      </c>
      <c r="K37" s="25"/>
      <c r="L37" s="25"/>
      <c r="M37" s="25"/>
      <c r="N37" s="25"/>
      <c r="O37" s="25"/>
      <c r="P37" s="25"/>
    </row>
    <row r="38" spans="1:16" ht="26.25">
      <c r="A38" t="s">
        <v>0</v>
      </c>
      <c r="B38" s="3" t="s">
        <v>39</v>
      </c>
      <c r="C38" s="24">
        <f>SUM(C33:C37)</f>
        <v>0</v>
      </c>
      <c r="D38" s="24">
        <f t="shared" ref="D38:J38" si="5">SUM(D33:D37)</f>
        <v>2.29</v>
      </c>
      <c r="E38" s="24">
        <f t="shared" si="5"/>
        <v>0</v>
      </c>
      <c r="F38" s="24">
        <f t="shared" si="5"/>
        <v>2.29</v>
      </c>
      <c r="G38" s="24">
        <f t="shared" si="5"/>
        <v>0</v>
      </c>
      <c r="H38" s="24">
        <f t="shared" si="5"/>
        <v>77.572574000000003</v>
      </c>
      <c r="I38" s="24">
        <f t="shared" si="5"/>
        <v>0</v>
      </c>
      <c r="J38" s="24">
        <f t="shared" si="5"/>
        <v>77.572574000000003</v>
      </c>
      <c r="K38" s="25"/>
      <c r="L38" s="25"/>
      <c r="M38" s="25"/>
      <c r="N38" s="25"/>
      <c r="O38" s="25"/>
      <c r="P38" s="25"/>
    </row>
    <row r="39" spans="1:16" ht="25.5">
      <c r="A39" t="s">
        <v>0</v>
      </c>
      <c r="B39" s="2" t="s">
        <v>40</v>
      </c>
      <c r="C39" s="23">
        <f>'State Care'!C39</f>
        <v>0</v>
      </c>
      <c r="D39" s="23">
        <f>'State Care'!D39</f>
        <v>0</v>
      </c>
      <c r="E39" s="23">
        <f>'State Care'!E39</f>
        <v>0</v>
      </c>
      <c r="F39" s="23">
        <f t="shared" si="0"/>
        <v>0</v>
      </c>
      <c r="G39" s="23">
        <v>0</v>
      </c>
      <c r="H39" s="23">
        <v>0</v>
      </c>
      <c r="I39" s="23">
        <v>0</v>
      </c>
      <c r="J39" s="23">
        <f t="shared" ref="J39:J45" si="6">SUM(G39:I39)</f>
        <v>0</v>
      </c>
      <c r="K39" s="25"/>
      <c r="L39" s="25"/>
      <c r="M39" s="25"/>
      <c r="N39" s="25"/>
      <c r="O39" s="25"/>
      <c r="P39" s="25"/>
    </row>
    <row r="40" spans="1:16" ht="25.5">
      <c r="A40" t="s">
        <v>0</v>
      </c>
      <c r="B40" s="2" t="s">
        <v>41</v>
      </c>
      <c r="C40" s="23">
        <f>'State Care'!C40</f>
        <v>0</v>
      </c>
      <c r="D40" s="23">
        <f>'State Care'!D40</f>
        <v>0.98</v>
      </c>
      <c r="E40" s="23">
        <f>'State Care'!E40</f>
        <v>0</v>
      </c>
      <c r="F40" s="23">
        <f t="shared" si="0"/>
        <v>0.98</v>
      </c>
      <c r="G40" s="23">
        <v>0</v>
      </c>
      <c r="H40" s="23">
        <v>20.861234000000003</v>
      </c>
      <c r="I40" s="23">
        <v>0</v>
      </c>
      <c r="J40" s="23">
        <f t="shared" si="6"/>
        <v>20.861234000000003</v>
      </c>
      <c r="K40" s="25"/>
      <c r="L40" s="25"/>
      <c r="M40" s="25"/>
      <c r="N40" s="25"/>
      <c r="O40" s="25"/>
      <c r="P40" s="25"/>
    </row>
    <row r="41" spans="1:16" ht="25.5">
      <c r="A41" t="s">
        <v>0</v>
      </c>
      <c r="B41" s="2" t="s">
        <v>42</v>
      </c>
      <c r="C41" s="23">
        <f>'State Care'!C41</f>
        <v>0</v>
      </c>
      <c r="D41" s="23">
        <f>'State Care'!D41</f>
        <v>0</v>
      </c>
      <c r="E41" s="23">
        <f>'State Care'!E41</f>
        <v>0</v>
      </c>
      <c r="F41" s="23">
        <f t="shared" si="0"/>
        <v>0</v>
      </c>
      <c r="G41" s="23">
        <v>0</v>
      </c>
      <c r="H41" s="23">
        <v>0</v>
      </c>
      <c r="I41" s="23">
        <v>0</v>
      </c>
      <c r="J41" s="23">
        <f t="shared" si="6"/>
        <v>0</v>
      </c>
      <c r="K41" s="25"/>
      <c r="L41" s="25"/>
      <c r="M41" s="25"/>
      <c r="N41" s="25"/>
      <c r="O41" s="25"/>
      <c r="P41" s="25"/>
    </row>
    <row r="42" spans="1:16" ht="25.5">
      <c r="A42" t="s">
        <v>0</v>
      </c>
      <c r="B42" s="2" t="s">
        <v>43</v>
      </c>
      <c r="C42" s="23">
        <f>'State Care'!C42</f>
        <v>0</v>
      </c>
      <c r="D42" s="23">
        <f>'State Care'!D42</f>
        <v>0</v>
      </c>
      <c r="E42" s="23">
        <f>'State Care'!E42</f>
        <v>0</v>
      </c>
      <c r="F42" s="23">
        <f t="shared" si="0"/>
        <v>0</v>
      </c>
      <c r="G42" s="23">
        <v>0</v>
      </c>
      <c r="H42" s="23">
        <v>0.1</v>
      </c>
      <c r="I42" s="23">
        <v>0</v>
      </c>
      <c r="J42" s="23">
        <f t="shared" si="6"/>
        <v>0.1</v>
      </c>
      <c r="K42" s="25"/>
      <c r="L42" s="25"/>
      <c r="M42" s="25"/>
      <c r="N42" s="25"/>
      <c r="O42" s="25"/>
      <c r="P42" s="25"/>
    </row>
    <row r="43" spans="1:16" ht="25.5">
      <c r="A43" t="s">
        <v>0</v>
      </c>
      <c r="B43" s="2" t="s">
        <v>44</v>
      </c>
      <c r="C43" s="23">
        <f>'State Care'!C43</f>
        <v>0</v>
      </c>
      <c r="D43" s="23">
        <f>'State Care'!D43</f>
        <v>0.11</v>
      </c>
      <c r="E43" s="23">
        <f>'State Care'!E43</f>
        <v>0</v>
      </c>
      <c r="F43" s="23">
        <f t="shared" si="0"/>
        <v>0.11</v>
      </c>
      <c r="G43" s="23">
        <v>0</v>
      </c>
      <c r="H43" s="23">
        <v>3.2513400000000003</v>
      </c>
      <c r="I43" s="23">
        <v>0</v>
      </c>
      <c r="J43" s="23">
        <f t="shared" si="6"/>
        <v>3.2513400000000003</v>
      </c>
      <c r="K43" s="25"/>
      <c r="L43" s="25"/>
      <c r="M43" s="25"/>
      <c r="N43" s="25"/>
      <c r="O43" s="25"/>
      <c r="P43" s="25"/>
    </row>
    <row r="44" spans="1:16" ht="25.5">
      <c r="A44" t="s">
        <v>0</v>
      </c>
      <c r="B44" s="2" t="s">
        <v>45</v>
      </c>
      <c r="C44" s="23">
        <f>'State Care'!C44</f>
        <v>0</v>
      </c>
      <c r="D44" s="23">
        <f>'State Care'!D44</f>
        <v>0</v>
      </c>
      <c r="E44" s="23">
        <f>'State Care'!E44</f>
        <v>0</v>
      </c>
      <c r="F44" s="23">
        <f t="shared" si="0"/>
        <v>0</v>
      </c>
      <c r="G44" s="23">
        <v>0</v>
      </c>
      <c r="H44" s="23">
        <v>0</v>
      </c>
      <c r="I44" s="23">
        <v>0</v>
      </c>
      <c r="J44" s="23">
        <f t="shared" si="6"/>
        <v>0</v>
      </c>
      <c r="K44" s="25"/>
      <c r="L44" s="25"/>
      <c r="M44" s="25"/>
      <c r="N44" s="25"/>
      <c r="O44" s="25"/>
      <c r="P44" s="25"/>
    </row>
    <row r="45" spans="1:16" ht="25.5">
      <c r="A45" t="s">
        <v>0</v>
      </c>
      <c r="B45" s="2" t="s">
        <v>46</v>
      </c>
      <c r="C45" s="23">
        <f>'State Care'!C45</f>
        <v>0</v>
      </c>
      <c r="D45" s="23">
        <f>'State Care'!D45</f>
        <v>0.02</v>
      </c>
      <c r="E45" s="23">
        <f>'State Care'!E45</f>
        <v>0</v>
      </c>
      <c r="F45" s="23">
        <f t="shared" si="0"/>
        <v>0.02</v>
      </c>
      <c r="G45" s="23">
        <v>0</v>
      </c>
      <c r="H45" s="23">
        <v>0.29123399999999999</v>
      </c>
      <c r="I45" s="23">
        <v>0</v>
      </c>
      <c r="J45" s="23">
        <f t="shared" si="6"/>
        <v>0.29123399999999999</v>
      </c>
      <c r="K45" s="25"/>
      <c r="L45" s="25"/>
      <c r="M45" s="25"/>
      <c r="N45" s="25"/>
      <c r="O45" s="25"/>
      <c r="P45" s="25"/>
    </row>
    <row r="46" spans="1:16" ht="26.25">
      <c r="A46" t="s">
        <v>0</v>
      </c>
      <c r="B46" s="3" t="s">
        <v>47</v>
      </c>
      <c r="C46" s="24">
        <f>SUM(C39:C45)</f>
        <v>0</v>
      </c>
      <c r="D46" s="24">
        <f t="shared" ref="D46:J46" si="7">SUM(D39:D45)</f>
        <v>1.1100000000000001</v>
      </c>
      <c r="E46" s="24">
        <f t="shared" si="7"/>
        <v>0</v>
      </c>
      <c r="F46" s="24">
        <f t="shared" si="7"/>
        <v>1.1100000000000001</v>
      </c>
      <c r="G46" s="24">
        <f t="shared" si="7"/>
        <v>0</v>
      </c>
      <c r="H46" s="24">
        <f t="shared" si="7"/>
        <v>24.503808000000003</v>
      </c>
      <c r="I46" s="24">
        <f t="shared" si="7"/>
        <v>0</v>
      </c>
      <c r="J46" s="24">
        <f t="shared" si="7"/>
        <v>24.503808000000003</v>
      </c>
      <c r="K46" s="25"/>
      <c r="L46" s="25"/>
      <c r="M46" s="25"/>
      <c r="N46" s="25"/>
      <c r="O46" s="25"/>
      <c r="P46" s="25"/>
    </row>
    <row r="47" spans="1:16" ht="26.25">
      <c r="A47" t="s">
        <v>0</v>
      </c>
      <c r="B47" s="3" t="s">
        <v>48</v>
      </c>
      <c r="C47" s="24">
        <f>C46+C38+C32+C25+C17</f>
        <v>119.92999999999999</v>
      </c>
      <c r="D47" s="24">
        <f t="shared" ref="D47:J47" si="8">D46+D38+D32+D25+D17</f>
        <v>281.76</v>
      </c>
      <c r="E47" s="24">
        <f t="shared" si="8"/>
        <v>25.85</v>
      </c>
      <c r="F47" s="24">
        <f t="shared" si="8"/>
        <v>427.53999999999996</v>
      </c>
      <c r="G47" s="24">
        <f t="shared" si="8"/>
        <v>4069.1069999999995</v>
      </c>
      <c r="H47" s="24">
        <f t="shared" si="8"/>
        <v>6629.9243820000002</v>
      </c>
      <c r="I47" s="24">
        <f t="shared" si="8"/>
        <v>666.5</v>
      </c>
      <c r="J47" s="24">
        <f t="shared" si="8"/>
        <v>11365.531381999999</v>
      </c>
      <c r="K47" s="25"/>
      <c r="L47" s="25"/>
      <c r="M47" s="25"/>
      <c r="N47" s="25"/>
      <c r="O47" s="25"/>
      <c r="P47" s="25"/>
    </row>
    <row r="48" spans="1:16" ht="25.5">
      <c r="B48" s="1" t="s">
        <v>177</v>
      </c>
      <c r="H48" s="43"/>
      <c r="L48" s="25"/>
      <c r="M48" s="25"/>
      <c r="N48" s="25"/>
      <c r="O48" s="25"/>
      <c r="P48" s="25"/>
    </row>
    <row r="49" spans="1:10" ht="20.25">
      <c r="A49" t="s">
        <v>0</v>
      </c>
      <c r="B49" s="1" t="s">
        <v>175</v>
      </c>
    </row>
    <row r="50" spans="1:10" ht="20.25">
      <c r="B50" s="1" t="s">
        <v>176</v>
      </c>
    </row>
    <row r="53" spans="1:10">
      <c r="F53" s="25"/>
    </row>
    <row r="54" spans="1:10">
      <c r="D54" s="25"/>
    </row>
    <row r="56" spans="1:10">
      <c r="C56" s="42"/>
      <c r="D56" s="42"/>
    </row>
    <row r="57" spans="1:10" ht="20.25">
      <c r="D57" s="25"/>
      <c r="J57" s="30"/>
    </row>
    <row r="58" spans="1:10">
      <c r="J58" s="25"/>
    </row>
    <row r="60" spans="1:10">
      <c r="D60" s="25"/>
    </row>
    <row r="65" spans="10:10">
      <c r="J65" s="25"/>
    </row>
  </sheetData>
  <mergeCells count="7">
    <mergeCell ref="B1:J1"/>
    <mergeCell ref="B2:J2"/>
    <mergeCell ref="B5:B6"/>
    <mergeCell ref="B3:J3"/>
    <mergeCell ref="G4:J4"/>
    <mergeCell ref="C5:F5"/>
    <mergeCell ref="G5:J5"/>
  </mergeCells>
  <pageMargins left="0.35433070866141736" right="0.35433070866141736" top="0.39370078740157483" bottom="0.19685039370078741" header="0" footer="0"/>
  <pageSetup scale="3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showOutlineSymbols="0" showWhiteSpace="0" view="pageBreakPreview" topLeftCell="A114" zoomScale="90" zoomScaleNormal="100" zoomScaleSheetLayoutView="90" workbookViewId="0">
      <selection activeCell="K126" sqref="K126"/>
    </sheetView>
  </sheetViews>
  <sheetFormatPr defaultRowHeight="14.25"/>
  <cols>
    <col min="1" max="1" width="69" customWidth="1"/>
    <col min="2" max="2" width="18" bestFit="1" customWidth="1"/>
    <col min="3" max="3" width="29.5" customWidth="1"/>
    <col min="4" max="4" width="9.75" customWidth="1"/>
    <col min="5" max="5" width="8.375" customWidth="1"/>
    <col min="6" max="6" width="13.375" customWidth="1"/>
    <col min="7" max="7" width="11.375" customWidth="1"/>
    <col min="8" max="8" width="18.625" customWidth="1"/>
  </cols>
  <sheetData>
    <row r="1" spans="1:9" ht="22.5">
      <c r="A1" s="51" t="s">
        <v>1</v>
      </c>
      <c r="B1" s="52"/>
      <c r="C1" s="52"/>
      <c r="D1" s="52"/>
      <c r="E1" s="52"/>
      <c r="F1" s="52"/>
      <c r="G1" s="52"/>
      <c r="H1" s="53"/>
    </row>
    <row r="2" spans="1:9" ht="20.25">
      <c r="A2" s="54" t="s">
        <v>187</v>
      </c>
      <c r="B2" s="55"/>
      <c r="C2" s="55"/>
      <c r="D2" s="55"/>
      <c r="E2" s="55"/>
      <c r="F2" s="55"/>
      <c r="G2" s="55"/>
      <c r="H2" s="56"/>
    </row>
    <row r="3" spans="1:9" ht="20.25">
      <c r="A3" s="54" t="s">
        <v>182</v>
      </c>
      <c r="B3" s="55"/>
      <c r="C3" s="55"/>
      <c r="D3" s="55"/>
      <c r="E3" s="55"/>
      <c r="F3" s="55"/>
      <c r="G3" s="55"/>
      <c r="H3" s="56"/>
    </row>
    <row r="4" spans="1:9" ht="15.75">
      <c r="A4" s="8" t="s">
        <v>0</v>
      </c>
      <c r="B4" s="9" t="s">
        <v>0</v>
      </c>
      <c r="C4" s="9" t="s">
        <v>0</v>
      </c>
      <c r="D4" s="9" t="s">
        <v>0</v>
      </c>
      <c r="E4" s="9" t="s">
        <v>0</v>
      </c>
      <c r="F4" s="57">
        <v>45286</v>
      </c>
      <c r="G4" s="58" t="s">
        <v>0</v>
      </c>
      <c r="H4" s="59" t="s">
        <v>217</v>
      </c>
    </row>
    <row r="5" spans="1:9" ht="31.5">
      <c r="A5" s="8" t="s">
        <v>50</v>
      </c>
      <c r="B5" s="9" t="s">
        <v>51</v>
      </c>
      <c r="C5" s="9" t="s">
        <v>52</v>
      </c>
      <c r="D5" s="9" t="s">
        <v>53</v>
      </c>
      <c r="E5" s="9" t="s">
        <v>54</v>
      </c>
      <c r="F5" s="9" t="s">
        <v>55</v>
      </c>
      <c r="G5" s="9" t="s">
        <v>56</v>
      </c>
      <c r="H5" s="59" t="s">
        <v>188</v>
      </c>
    </row>
    <row r="6" spans="1:9" ht="15.75">
      <c r="A6" s="8" t="s">
        <v>0</v>
      </c>
      <c r="B6" s="9" t="s">
        <v>0</v>
      </c>
      <c r="C6" s="9" t="s">
        <v>0</v>
      </c>
      <c r="D6" s="9" t="s">
        <v>0</v>
      </c>
      <c r="E6" s="9" t="s">
        <v>0</v>
      </c>
      <c r="F6" s="9" t="s">
        <v>57</v>
      </c>
      <c r="G6" s="9" t="s">
        <v>58</v>
      </c>
      <c r="H6" s="10" t="s">
        <v>58</v>
      </c>
    </row>
    <row r="7" spans="1:9" ht="15.75">
      <c r="A7" s="8" t="s">
        <v>59</v>
      </c>
      <c r="B7" s="11" t="s">
        <v>60</v>
      </c>
      <c r="C7" s="11" t="s">
        <v>61</v>
      </c>
      <c r="D7" s="11" t="s">
        <v>62</v>
      </c>
      <c r="E7" s="11" t="s">
        <v>63</v>
      </c>
      <c r="F7" s="11">
        <v>40</v>
      </c>
      <c r="G7" s="26">
        <v>0.11</v>
      </c>
      <c r="H7" s="26">
        <v>3.8299999999999992</v>
      </c>
      <c r="I7" s="25"/>
    </row>
    <row r="8" spans="1:9" ht="15.75">
      <c r="A8" s="8" t="s">
        <v>64</v>
      </c>
      <c r="B8" s="11" t="s">
        <v>65</v>
      </c>
      <c r="C8" s="11" t="s">
        <v>61</v>
      </c>
      <c r="D8" s="11" t="s">
        <v>62</v>
      </c>
      <c r="E8" s="11" t="s">
        <v>63</v>
      </c>
      <c r="F8" s="11">
        <v>240</v>
      </c>
      <c r="G8" s="26">
        <v>0.01</v>
      </c>
      <c r="H8" s="26">
        <v>0.34000000000000008</v>
      </c>
      <c r="I8" s="25"/>
    </row>
    <row r="9" spans="1:9" ht="15.75">
      <c r="A9" s="8" t="s">
        <v>67</v>
      </c>
      <c r="B9" s="11" t="s">
        <v>60</v>
      </c>
      <c r="C9" s="11" t="s">
        <v>61</v>
      </c>
      <c r="D9" s="11" t="s">
        <v>62</v>
      </c>
      <c r="E9" s="11" t="s">
        <v>63</v>
      </c>
      <c r="F9" s="11">
        <v>5</v>
      </c>
      <c r="G9" s="26">
        <v>1.37</v>
      </c>
      <c r="H9" s="26">
        <v>37.249999999999993</v>
      </c>
      <c r="I9" s="25"/>
    </row>
    <row r="10" spans="1:9" ht="15.75">
      <c r="A10" s="8" t="s">
        <v>68</v>
      </c>
      <c r="B10" s="11" t="s">
        <v>65</v>
      </c>
      <c r="C10" s="11" t="s">
        <v>61</v>
      </c>
      <c r="D10" s="11" t="s">
        <v>62</v>
      </c>
      <c r="E10" s="11" t="s">
        <v>63</v>
      </c>
      <c r="F10" s="11">
        <v>296</v>
      </c>
      <c r="G10" s="26">
        <v>1.72</v>
      </c>
      <c r="H10" s="26">
        <v>46.709999999999994</v>
      </c>
      <c r="I10" s="25"/>
    </row>
    <row r="11" spans="1:9" ht="15.75">
      <c r="A11" s="8" t="s">
        <v>69</v>
      </c>
      <c r="B11" s="11" t="s">
        <v>65</v>
      </c>
      <c r="C11" s="11" t="s">
        <v>61</v>
      </c>
      <c r="D11" s="11" t="s">
        <v>62</v>
      </c>
      <c r="E11" s="11" t="s">
        <v>63</v>
      </c>
      <c r="F11" s="11">
        <v>400</v>
      </c>
      <c r="G11" s="26">
        <v>2.3199999999999998</v>
      </c>
      <c r="H11" s="26">
        <v>65.86</v>
      </c>
      <c r="I11" s="25"/>
    </row>
    <row r="12" spans="1:9" ht="15.75">
      <c r="A12" s="8" t="s">
        <v>70</v>
      </c>
      <c r="B12" s="11" t="s">
        <v>60</v>
      </c>
      <c r="C12" s="11" t="s">
        <v>61</v>
      </c>
      <c r="D12" s="11" t="s">
        <v>62</v>
      </c>
      <c r="E12" s="11" t="s">
        <v>63</v>
      </c>
      <c r="F12" s="11">
        <v>15</v>
      </c>
      <c r="G12" s="26">
        <v>1.62</v>
      </c>
      <c r="H12" s="26">
        <v>46.809999999999995</v>
      </c>
      <c r="I12" s="25"/>
    </row>
    <row r="13" spans="1:9" ht="15.75">
      <c r="A13" s="8" t="s">
        <v>71</v>
      </c>
      <c r="B13" s="11" t="s">
        <v>65</v>
      </c>
      <c r="C13" s="11" t="s">
        <v>61</v>
      </c>
      <c r="D13" s="11" t="s">
        <v>62</v>
      </c>
      <c r="E13" s="11" t="s">
        <v>63</v>
      </c>
      <c r="F13" s="11">
        <v>300</v>
      </c>
      <c r="G13" s="26">
        <v>0.04</v>
      </c>
      <c r="H13" s="26">
        <v>1.2000000000000006</v>
      </c>
      <c r="I13" s="25"/>
    </row>
    <row r="14" spans="1:9" ht="15.75">
      <c r="A14" s="8" t="s">
        <v>72</v>
      </c>
      <c r="B14" s="11" t="s">
        <v>60</v>
      </c>
      <c r="C14" s="11" t="s">
        <v>61</v>
      </c>
      <c r="D14" s="11" t="s">
        <v>62</v>
      </c>
      <c r="E14" s="11" t="s">
        <v>63</v>
      </c>
      <c r="F14" s="11">
        <v>10</v>
      </c>
      <c r="G14" s="26">
        <v>0.02</v>
      </c>
      <c r="H14" s="26">
        <v>0.7400000000000001</v>
      </c>
      <c r="I14" s="25"/>
    </row>
    <row r="15" spans="1:9" ht="15.75">
      <c r="A15" s="8" t="s">
        <v>73</v>
      </c>
      <c r="B15" s="11" t="s">
        <v>65</v>
      </c>
      <c r="C15" s="11" t="s">
        <v>74</v>
      </c>
      <c r="D15" s="11" t="s">
        <v>66</v>
      </c>
      <c r="E15" s="11" t="s">
        <v>63</v>
      </c>
      <c r="F15" s="11">
        <v>300</v>
      </c>
      <c r="G15" s="26">
        <v>1.7</v>
      </c>
      <c r="H15" s="26">
        <v>48.77000000000001</v>
      </c>
      <c r="I15" s="25"/>
    </row>
    <row r="16" spans="1:9" ht="15.75">
      <c r="A16" s="8" t="s">
        <v>75</v>
      </c>
      <c r="B16" s="11" t="s">
        <v>65</v>
      </c>
      <c r="C16" s="11" t="s">
        <v>74</v>
      </c>
      <c r="D16" s="11" t="s">
        <v>66</v>
      </c>
      <c r="E16" s="11" t="s">
        <v>63</v>
      </c>
      <c r="F16" s="11">
        <v>250</v>
      </c>
      <c r="G16" s="26">
        <v>1.33</v>
      </c>
      <c r="H16" s="26">
        <v>36.569999999999993</v>
      </c>
      <c r="I16" s="25"/>
    </row>
    <row r="17" spans="1:9" ht="16.5" customHeight="1">
      <c r="A17" s="8" t="s">
        <v>76</v>
      </c>
      <c r="B17" s="11" t="s">
        <v>65</v>
      </c>
      <c r="C17" s="11" t="s">
        <v>74</v>
      </c>
      <c r="D17" s="11" t="s">
        <v>66</v>
      </c>
      <c r="E17" s="11" t="s">
        <v>63</v>
      </c>
      <c r="F17" s="11">
        <v>300</v>
      </c>
      <c r="G17" s="26">
        <v>1.55</v>
      </c>
      <c r="H17" s="26">
        <v>45.779999999999987</v>
      </c>
      <c r="I17" s="25"/>
    </row>
    <row r="18" spans="1:9" ht="15.75">
      <c r="A18" s="8" t="s">
        <v>77</v>
      </c>
      <c r="B18" s="11" t="s">
        <v>65</v>
      </c>
      <c r="C18" s="11" t="s">
        <v>74</v>
      </c>
      <c r="D18" s="11" t="s">
        <v>66</v>
      </c>
      <c r="E18" s="11" t="s">
        <v>63</v>
      </c>
      <c r="F18" s="11">
        <v>200</v>
      </c>
      <c r="G18" s="26">
        <v>1.08</v>
      </c>
      <c r="H18" s="26">
        <v>31.71</v>
      </c>
      <c r="I18" s="25"/>
    </row>
    <row r="19" spans="1:9" ht="15.75">
      <c r="A19" s="8" t="s">
        <v>212</v>
      </c>
      <c r="B19" s="11" t="s">
        <v>65</v>
      </c>
      <c r="C19" s="11" t="s">
        <v>74</v>
      </c>
      <c r="D19" s="11" t="s">
        <v>66</v>
      </c>
      <c r="E19" s="11" t="s">
        <v>63</v>
      </c>
      <c r="F19" s="11">
        <v>150</v>
      </c>
      <c r="G19" s="26">
        <v>0.8</v>
      </c>
      <c r="H19" s="26">
        <v>22.4</v>
      </c>
      <c r="I19" s="25"/>
    </row>
    <row r="20" spans="1:9" ht="15.75">
      <c r="A20" s="8" t="s">
        <v>213</v>
      </c>
      <c r="B20" s="11" t="s">
        <v>65</v>
      </c>
      <c r="C20" s="11" t="s">
        <v>74</v>
      </c>
      <c r="D20" s="11" t="s">
        <v>66</v>
      </c>
      <c r="E20" s="11" t="s">
        <v>63</v>
      </c>
      <c r="F20" s="11">
        <v>150</v>
      </c>
      <c r="G20" s="26">
        <v>0.73</v>
      </c>
      <c r="H20" s="26">
        <v>17.8</v>
      </c>
      <c r="I20" s="25"/>
    </row>
    <row r="21" spans="1:9" ht="15.75">
      <c r="A21" s="8" t="s">
        <v>218</v>
      </c>
      <c r="B21" s="11" t="s">
        <v>65</v>
      </c>
      <c r="C21" s="11" t="s">
        <v>74</v>
      </c>
      <c r="D21" s="11" t="s">
        <v>66</v>
      </c>
      <c r="E21" s="11" t="s">
        <v>63</v>
      </c>
      <c r="F21" s="11">
        <v>260</v>
      </c>
      <c r="G21" s="26">
        <v>1.22</v>
      </c>
      <c r="H21" s="26">
        <v>2.33</v>
      </c>
      <c r="I21" s="25"/>
    </row>
    <row r="22" spans="1:9" ht="15.75">
      <c r="A22" s="8" t="s">
        <v>219</v>
      </c>
      <c r="B22" s="11" t="s">
        <v>65</v>
      </c>
      <c r="C22" s="11" t="s">
        <v>74</v>
      </c>
      <c r="D22" s="11" t="s">
        <v>66</v>
      </c>
      <c r="E22" s="11" t="s">
        <v>63</v>
      </c>
      <c r="F22" s="11">
        <v>100</v>
      </c>
      <c r="G22" s="26">
        <v>0.52</v>
      </c>
      <c r="H22" s="26">
        <v>2.08</v>
      </c>
      <c r="I22" s="25"/>
    </row>
    <row r="23" spans="1:9" ht="15.75">
      <c r="A23" s="8" t="s">
        <v>78</v>
      </c>
      <c r="B23" s="11" t="s">
        <v>65</v>
      </c>
      <c r="C23" s="11" t="s">
        <v>74</v>
      </c>
      <c r="D23" s="11" t="s">
        <v>66</v>
      </c>
      <c r="E23" s="11" t="s">
        <v>63</v>
      </c>
      <c r="F23" s="11">
        <v>240</v>
      </c>
      <c r="G23" s="26">
        <v>1.33</v>
      </c>
      <c r="H23" s="26">
        <v>33.989999999999995</v>
      </c>
      <c r="I23" s="25"/>
    </row>
    <row r="24" spans="1:9" ht="15.75">
      <c r="A24" s="8" t="s">
        <v>79</v>
      </c>
      <c r="B24" s="11" t="s">
        <v>65</v>
      </c>
      <c r="C24" s="11" t="s">
        <v>74</v>
      </c>
      <c r="D24" s="11" t="s">
        <v>66</v>
      </c>
      <c r="E24" s="11" t="s">
        <v>63</v>
      </c>
      <c r="F24" s="11">
        <v>350</v>
      </c>
      <c r="G24" s="26">
        <v>1.98</v>
      </c>
      <c r="H24" s="26">
        <v>50.609999999999992</v>
      </c>
      <c r="I24" s="25"/>
    </row>
    <row r="25" spans="1:9" ht="18" customHeight="1">
      <c r="A25" s="8" t="s">
        <v>80</v>
      </c>
      <c r="B25" s="11" t="s">
        <v>65</v>
      </c>
      <c r="C25" s="11" t="s">
        <v>74</v>
      </c>
      <c r="D25" s="11" t="s">
        <v>66</v>
      </c>
      <c r="E25" s="11" t="s">
        <v>63</v>
      </c>
      <c r="F25" s="11">
        <v>320</v>
      </c>
      <c r="G25" s="26">
        <v>1.84</v>
      </c>
      <c r="H25" s="26">
        <v>52.960000000000015</v>
      </c>
      <c r="I25" s="25"/>
    </row>
    <row r="26" spans="1:9" ht="15.75">
      <c r="A26" s="8" t="s">
        <v>81</v>
      </c>
      <c r="B26" s="11" t="s">
        <v>65</v>
      </c>
      <c r="C26" s="11" t="s">
        <v>74</v>
      </c>
      <c r="D26" s="11" t="s">
        <v>66</v>
      </c>
      <c r="E26" s="11" t="s">
        <v>63</v>
      </c>
      <c r="F26" s="11">
        <v>300</v>
      </c>
      <c r="G26" s="26">
        <v>1.76</v>
      </c>
      <c r="H26" s="26">
        <v>44.300000000000011</v>
      </c>
      <c r="I26" s="25"/>
    </row>
    <row r="27" spans="1:9" ht="15.75">
      <c r="A27" s="8" t="s">
        <v>82</v>
      </c>
      <c r="B27" s="11" t="s">
        <v>65</v>
      </c>
      <c r="C27" s="11" t="s">
        <v>74</v>
      </c>
      <c r="D27" s="11" t="s">
        <v>66</v>
      </c>
      <c r="E27" s="11" t="s">
        <v>63</v>
      </c>
      <c r="F27" s="11">
        <v>300</v>
      </c>
      <c r="G27" s="26">
        <v>1.6</v>
      </c>
      <c r="H27" s="26">
        <v>46.110000000000007</v>
      </c>
      <c r="I27" s="25"/>
    </row>
    <row r="28" spans="1:9" ht="15.75">
      <c r="A28" s="8" t="s">
        <v>83</v>
      </c>
      <c r="B28" s="11" t="s">
        <v>65</v>
      </c>
      <c r="C28" s="11" t="s">
        <v>74</v>
      </c>
      <c r="D28" s="11" t="s">
        <v>66</v>
      </c>
      <c r="E28" s="11" t="s">
        <v>63</v>
      </c>
      <c r="F28" s="11">
        <v>600</v>
      </c>
      <c r="G28" s="26">
        <v>3.16</v>
      </c>
      <c r="H28" s="26">
        <v>93.229999999999976</v>
      </c>
      <c r="I28" s="25"/>
    </row>
    <row r="29" spans="1:9" ht="15.75">
      <c r="A29" s="8" t="s">
        <v>84</v>
      </c>
      <c r="B29" s="11" t="s">
        <v>65</v>
      </c>
      <c r="C29" s="11" t="s">
        <v>74</v>
      </c>
      <c r="D29" s="11" t="s">
        <v>66</v>
      </c>
      <c r="E29" s="11" t="s">
        <v>63</v>
      </c>
      <c r="F29" s="11">
        <v>200</v>
      </c>
      <c r="G29" s="26">
        <v>0.89</v>
      </c>
      <c r="H29" s="26">
        <v>25.500000000000004</v>
      </c>
      <c r="I29" s="25"/>
    </row>
    <row r="30" spans="1:9" ht="15.75">
      <c r="A30" s="8" t="s">
        <v>85</v>
      </c>
      <c r="B30" s="11" t="s">
        <v>65</v>
      </c>
      <c r="C30" s="11" t="s">
        <v>74</v>
      </c>
      <c r="D30" s="11" t="s">
        <v>66</v>
      </c>
      <c r="E30" s="11" t="s">
        <v>63</v>
      </c>
      <c r="F30" s="11">
        <v>300</v>
      </c>
      <c r="G30" s="26">
        <v>0.98</v>
      </c>
      <c r="H30" s="26">
        <v>28.900000000000002</v>
      </c>
      <c r="I30" s="25"/>
    </row>
    <row r="31" spans="1:9" ht="22.5" customHeight="1">
      <c r="A31" s="8" t="s">
        <v>86</v>
      </c>
      <c r="B31" s="11" t="s">
        <v>65</v>
      </c>
      <c r="C31" s="11" t="s">
        <v>74</v>
      </c>
      <c r="D31" s="11" t="s">
        <v>66</v>
      </c>
      <c r="E31" s="11" t="s">
        <v>63</v>
      </c>
      <c r="F31" s="11">
        <v>130</v>
      </c>
      <c r="G31" s="26">
        <v>0.66</v>
      </c>
      <c r="H31" s="26">
        <v>19.229999999999997</v>
      </c>
      <c r="I31" s="25"/>
    </row>
    <row r="32" spans="1:9" ht="15.75">
      <c r="A32" s="8" t="s">
        <v>87</v>
      </c>
      <c r="B32" s="11" t="s">
        <v>65</v>
      </c>
      <c r="C32" s="11" t="s">
        <v>74</v>
      </c>
      <c r="D32" s="11" t="s">
        <v>66</v>
      </c>
      <c r="E32" s="11" t="s">
        <v>63</v>
      </c>
      <c r="F32" s="11">
        <v>300</v>
      </c>
      <c r="G32" s="26">
        <v>1.71</v>
      </c>
      <c r="H32" s="26">
        <v>49.36999999999999</v>
      </c>
      <c r="I32" s="25"/>
    </row>
    <row r="33" spans="1:9" ht="15.75">
      <c r="A33" s="8" t="s">
        <v>88</v>
      </c>
      <c r="B33" s="11" t="s">
        <v>65</v>
      </c>
      <c r="C33" s="11" t="s">
        <v>74</v>
      </c>
      <c r="D33" s="11" t="s">
        <v>66</v>
      </c>
      <c r="E33" s="11" t="s">
        <v>63</v>
      </c>
      <c r="F33" s="11">
        <v>250</v>
      </c>
      <c r="G33" s="26">
        <v>1.37</v>
      </c>
      <c r="H33" s="26">
        <v>38.6</v>
      </c>
      <c r="I33" s="25"/>
    </row>
    <row r="34" spans="1:9" ht="15.75">
      <c r="A34" s="8" t="s">
        <v>89</v>
      </c>
      <c r="B34" s="11" t="s">
        <v>65</v>
      </c>
      <c r="C34" s="11" t="s">
        <v>74</v>
      </c>
      <c r="D34" s="11" t="s">
        <v>66</v>
      </c>
      <c r="E34" s="11" t="s">
        <v>63</v>
      </c>
      <c r="F34" s="11">
        <v>300</v>
      </c>
      <c r="G34" s="26">
        <v>1.83</v>
      </c>
      <c r="H34" s="26">
        <v>50.149999999999991</v>
      </c>
      <c r="I34" s="25"/>
    </row>
    <row r="35" spans="1:9" ht="15.75">
      <c r="A35" s="8" t="s">
        <v>90</v>
      </c>
      <c r="B35" s="11" t="s">
        <v>65</v>
      </c>
      <c r="C35" s="11" t="s">
        <v>74</v>
      </c>
      <c r="D35" s="11" t="s">
        <v>66</v>
      </c>
      <c r="E35" s="11" t="s">
        <v>63</v>
      </c>
      <c r="F35" s="11">
        <v>50</v>
      </c>
      <c r="G35" s="26">
        <v>0.26</v>
      </c>
      <c r="H35" s="26">
        <v>7.37</v>
      </c>
      <c r="I35" s="25"/>
    </row>
    <row r="36" spans="1:9" ht="15.75">
      <c r="A36" s="8" t="s">
        <v>91</v>
      </c>
      <c r="B36" s="11" t="s">
        <v>65</v>
      </c>
      <c r="C36" s="11" t="s">
        <v>74</v>
      </c>
      <c r="D36" s="11" t="s">
        <v>66</v>
      </c>
      <c r="E36" s="11" t="s">
        <v>63</v>
      </c>
      <c r="F36" s="11">
        <v>50</v>
      </c>
      <c r="G36" s="26">
        <v>0.27</v>
      </c>
      <c r="H36" s="26">
        <v>7.7899999999999991</v>
      </c>
      <c r="I36" s="25"/>
    </row>
    <row r="37" spans="1:9" ht="15.75">
      <c r="A37" s="8" t="s">
        <v>92</v>
      </c>
      <c r="B37" s="11" t="s">
        <v>65</v>
      </c>
      <c r="C37" s="11" t="s">
        <v>74</v>
      </c>
      <c r="D37" s="11" t="s">
        <v>66</v>
      </c>
      <c r="E37" s="11" t="s">
        <v>63</v>
      </c>
      <c r="F37" s="11">
        <v>300</v>
      </c>
      <c r="G37" s="26">
        <v>1.58</v>
      </c>
      <c r="H37" s="26">
        <v>44.97999999999999</v>
      </c>
      <c r="I37" s="25"/>
    </row>
    <row r="38" spans="1:9" ht="18" customHeight="1">
      <c r="A38" s="8" t="s">
        <v>93</v>
      </c>
      <c r="B38" s="11" t="s">
        <v>65</v>
      </c>
      <c r="C38" s="11" t="s">
        <v>74</v>
      </c>
      <c r="D38" s="11" t="s">
        <v>66</v>
      </c>
      <c r="E38" s="11" t="s">
        <v>63</v>
      </c>
      <c r="F38" s="11">
        <v>250</v>
      </c>
      <c r="G38" s="26">
        <v>1.37</v>
      </c>
      <c r="H38" s="26">
        <v>38.259999999999991</v>
      </c>
      <c r="I38" s="25"/>
    </row>
    <row r="39" spans="1:9" ht="15.75">
      <c r="A39" s="8" t="s">
        <v>94</v>
      </c>
      <c r="B39" s="11" t="s">
        <v>65</v>
      </c>
      <c r="C39" s="11" t="s">
        <v>74</v>
      </c>
      <c r="D39" s="11" t="s">
        <v>95</v>
      </c>
      <c r="E39" s="11" t="s">
        <v>63</v>
      </c>
      <c r="F39" s="11">
        <v>250</v>
      </c>
      <c r="G39" s="26">
        <v>1.21</v>
      </c>
      <c r="H39" s="26">
        <v>35.57</v>
      </c>
      <c r="I39" s="25"/>
    </row>
    <row r="40" spans="1:9" ht="15.75">
      <c r="A40" s="8" t="s">
        <v>96</v>
      </c>
      <c r="B40" s="11" t="s">
        <v>65</v>
      </c>
      <c r="C40" s="11" t="s">
        <v>74</v>
      </c>
      <c r="D40" s="11" t="s">
        <v>66</v>
      </c>
      <c r="E40" s="11" t="s">
        <v>63</v>
      </c>
      <c r="F40" s="11">
        <v>300</v>
      </c>
      <c r="G40" s="26">
        <v>1.7</v>
      </c>
      <c r="H40" s="26">
        <v>46.330000000000013</v>
      </c>
      <c r="I40" s="25"/>
    </row>
    <row r="41" spans="1:9" ht="15.75">
      <c r="A41" s="8" t="s">
        <v>97</v>
      </c>
      <c r="B41" s="11" t="s">
        <v>65</v>
      </c>
      <c r="C41" s="11" t="s">
        <v>74</v>
      </c>
      <c r="D41" s="11" t="s">
        <v>66</v>
      </c>
      <c r="E41" s="11" t="s">
        <v>63</v>
      </c>
      <c r="F41" s="11">
        <v>50</v>
      </c>
      <c r="G41" s="26">
        <v>0.27</v>
      </c>
      <c r="H41" s="26">
        <v>7.7199999999999989</v>
      </c>
      <c r="I41" s="25"/>
    </row>
    <row r="42" spans="1:9" ht="15.75">
      <c r="A42" s="8" t="s">
        <v>98</v>
      </c>
      <c r="B42" s="11" t="s">
        <v>65</v>
      </c>
      <c r="C42" s="11" t="s">
        <v>74</v>
      </c>
      <c r="D42" s="11" t="s">
        <v>66</v>
      </c>
      <c r="E42" s="11" t="s">
        <v>63</v>
      </c>
      <c r="F42" s="11">
        <v>250</v>
      </c>
      <c r="G42" s="26">
        <v>1.21</v>
      </c>
      <c r="H42" s="26">
        <v>34.36</v>
      </c>
      <c r="I42" s="25"/>
    </row>
    <row r="43" spans="1:9" ht="15.75">
      <c r="A43" s="8" t="s">
        <v>99</v>
      </c>
      <c r="B43" s="11" t="s">
        <v>65</v>
      </c>
      <c r="C43" s="11" t="s">
        <v>74</v>
      </c>
      <c r="D43" s="11" t="s">
        <v>66</v>
      </c>
      <c r="E43" s="11" t="s">
        <v>63</v>
      </c>
      <c r="F43" s="11">
        <v>300</v>
      </c>
      <c r="G43" s="26">
        <v>1.67</v>
      </c>
      <c r="H43" s="26">
        <v>45.09</v>
      </c>
      <c r="I43" s="25"/>
    </row>
    <row r="44" spans="1:9" ht="15.75">
      <c r="A44" s="8" t="s">
        <v>100</v>
      </c>
      <c r="B44" s="11" t="s">
        <v>65</v>
      </c>
      <c r="C44" s="11" t="s">
        <v>74</v>
      </c>
      <c r="D44" s="11" t="s">
        <v>66</v>
      </c>
      <c r="E44" s="11" t="s">
        <v>63</v>
      </c>
      <c r="F44" s="11">
        <v>300</v>
      </c>
      <c r="G44" s="26">
        <v>1.67</v>
      </c>
      <c r="H44" s="26">
        <v>45.95</v>
      </c>
      <c r="I44" s="25"/>
    </row>
    <row r="45" spans="1:9" ht="15.75">
      <c r="A45" s="14" t="s">
        <v>101</v>
      </c>
      <c r="B45" s="11" t="s">
        <v>65</v>
      </c>
      <c r="C45" s="11" t="s">
        <v>74</v>
      </c>
      <c r="D45" s="11" t="s">
        <v>66</v>
      </c>
      <c r="E45" s="11" t="s">
        <v>63</v>
      </c>
      <c r="F45" s="11">
        <v>300</v>
      </c>
      <c r="G45" s="26">
        <v>1.72</v>
      </c>
      <c r="H45" s="26">
        <v>46.35</v>
      </c>
      <c r="I45" s="25"/>
    </row>
    <row r="46" spans="1:9" ht="15.75">
      <c r="A46" s="8" t="s">
        <v>102</v>
      </c>
      <c r="B46" s="11" t="s">
        <v>65</v>
      </c>
      <c r="C46" s="11" t="s">
        <v>74</v>
      </c>
      <c r="D46" s="11" t="s">
        <v>66</v>
      </c>
      <c r="E46" s="11" t="s">
        <v>63</v>
      </c>
      <c r="F46" s="11">
        <v>300</v>
      </c>
      <c r="G46" s="26">
        <v>1.36</v>
      </c>
      <c r="H46" s="26">
        <v>39.02000000000001</v>
      </c>
      <c r="I46" s="25"/>
    </row>
    <row r="47" spans="1:9" ht="15.75">
      <c r="A47" s="8" t="s">
        <v>214</v>
      </c>
      <c r="B47" s="11" t="s">
        <v>65</v>
      </c>
      <c r="C47" s="11" t="s">
        <v>74</v>
      </c>
      <c r="D47" s="11" t="s">
        <v>66</v>
      </c>
      <c r="E47" s="11" t="s">
        <v>63</v>
      </c>
      <c r="F47" s="11">
        <v>164</v>
      </c>
      <c r="G47" s="26">
        <v>0.93</v>
      </c>
      <c r="H47" s="26">
        <v>26.650000000000002</v>
      </c>
      <c r="I47" s="25"/>
    </row>
    <row r="48" spans="1:9" ht="18" customHeight="1">
      <c r="A48" s="8" t="s">
        <v>103</v>
      </c>
      <c r="B48" s="11" t="s">
        <v>65</v>
      </c>
      <c r="C48" s="11" t="s">
        <v>74</v>
      </c>
      <c r="D48" s="11" t="s">
        <v>66</v>
      </c>
      <c r="E48" s="11" t="s">
        <v>63</v>
      </c>
      <c r="F48" s="11">
        <v>200</v>
      </c>
      <c r="G48" s="26">
        <v>1.03</v>
      </c>
      <c r="H48" s="26">
        <v>30.300000000000008</v>
      </c>
      <c r="I48" s="25"/>
    </row>
    <row r="49" spans="1:9" ht="15.75">
      <c r="A49" s="8" t="s">
        <v>104</v>
      </c>
      <c r="B49" s="11" t="s">
        <v>65</v>
      </c>
      <c r="C49" s="11" t="s">
        <v>74</v>
      </c>
      <c r="D49" s="11" t="s">
        <v>66</v>
      </c>
      <c r="E49" s="11" t="s">
        <v>63</v>
      </c>
      <c r="F49" s="11">
        <v>300</v>
      </c>
      <c r="G49" s="26">
        <v>1.81</v>
      </c>
      <c r="H49" s="26">
        <v>49.780000000000015</v>
      </c>
      <c r="I49" s="25"/>
    </row>
    <row r="50" spans="1:9" ht="15.75">
      <c r="A50" s="8" t="s">
        <v>105</v>
      </c>
      <c r="B50" s="11" t="s">
        <v>65</v>
      </c>
      <c r="C50" s="11" t="s">
        <v>74</v>
      </c>
      <c r="D50" s="11" t="s">
        <v>66</v>
      </c>
      <c r="E50" s="11" t="s">
        <v>63</v>
      </c>
      <c r="F50" s="11">
        <v>225</v>
      </c>
      <c r="G50" s="33">
        <v>1.02</v>
      </c>
      <c r="H50" s="33">
        <v>30.28</v>
      </c>
      <c r="I50" s="25"/>
    </row>
    <row r="51" spans="1:9" ht="15.75">
      <c r="A51" s="8" t="s">
        <v>106</v>
      </c>
      <c r="B51" s="11" t="s">
        <v>65</v>
      </c>
      <c r="C51" s="11" t="s">
        <v>74</v>
      </c>
      <c r="D51" s="11" t="s">
        <v>66</v>
      </c>
      <c r="E51" s="11" t="s">
        <v>63</v>
      </c>
      <c r="F51" s="11">
        <v>300</v>
      </c>
      <c r="G51" s="27">
        <v>1.58</v>
      </c>
      <c r="H51" s="27">
        <v>45.939999999999991</v>
      </c>
      <c r="I51" s="25"/>
    </row>
    <row r="52" spans="1:9" ht="21.75" customHeight="1">
      <c r="A52" s="8" t="s">
        <v>178</v>
      </c>
      <c r="B52" s="11" t="s">
        <v>65</v>
      </c>
      <c r="C52" s="11" t="s">
        <v>74</v>
      </c>
      <c r="D52" s="11" t="s">
        <v>66</v>
      </c>
      <c r="E52" s="11" t="s">
        <v>63</v>
      </c>
      <c r="F52" s="11">
        <v>110</v>
      </c>
      <c r="G52" s="28">
        <v>0.49</v>
      </c>
      <c r="H52" s="28">
        <v>14.469999999999999</v>
      </c>
      <c r="I52" s="25"/>
    </row>
    <row r="53" spans="1:9" ht="21.75" customHeight="1">
      <c r="A53" s="8" t="s">
        <v>107</v>
      </c>
      <c r="B53" s="11" t="s">
        <v>65</v>
      </c>
      <c r="C53" s="11" t="s">
        <v>74</v>
      </c>
      <c r="D53" s="11" t="s">
        <v>66</v>
      </c>
      <c r="E53" s="11" t="s">
        <v>63</v>
      </c>
      <c r="F53" s="11">
        <v>300</v>
      </c>
      <c r="G53" s="28">
        <v>1.51</v>
      </c>
      <c r="H53" s="28">
        <v>44.81</v>
      </c>
      <c r="I53" s="25"/>
    </row>
    <row r="54" spans="1:9" ht="21.75" customHeight="1">
      <c r="A54" s="8" t="s">
        <v>108</v>
      </c>
      <c r="B54" s="11" t="s">
        <v>65</v>
      </c>
      <c r="C54" s="11" t="s">
        <v>74</v>
      </c>
      <c r="D54" s="11" t="s">
        <v>66</v>
      </c>
      <c r="E54" s="11" t="s">
        <v>63</v>
      </c>
      <c r="F54" s="11">
        <v>600</v>
      </c>
      <c r="G54" s="26">
        <v>3.7</v>
      </c>
      <c r="H54" s="26">
        <v>100.38000000000001</v>
      </c>
      <c r="I54" s="25"/>
    </row>
    <row r="55" spans="1:9" ht="16.5" customHeight="1">
      <c r="A55" s="8" t="s">
        <v>109</v>
      </c>
      <c r="B55" s="11" t="s">
        <v>65</v>
      </c>
      <c r="C55" s="11" t="s">
        <v>74</v>
      </c>
      <c r="D55" s="11" t="s">
        <v>66</v>
      </c>
      <c r="E55" s="11" t="s">
        <v>110</v>
      </c>
      <c r="F55" s="11">
        <v>510</v>
      </c>
      <c r="G55" s="26">
        <v>1.1499999999999999</v>
      </c>
      <c r="H55" s="26">
        <v>78.179999999999993</v>
      </c>
      <c r="I55" s="25"/>
    </row>
    <row r="56" spans="1:9" ht="19.5" customHeight="1">
      <c r="A56" s="8" t="s">
        <v>111</v>
      </c>
      <c r="B56" s="11" t="s">
        <v>65</v>
      </c>
      <c r="C56" s="11" t="s">
        <v>74</v>
      </c>
      <c r="D56" s="11" t="s">
        <v>66</v>
      </c>
      <c r="E56" s="11" t="s">
        <v>63</v>
      </c>
      <c r="F56" s="11">
        <v>360</v>
      </c>
      <c r="G56" s="26">
        <v>2.17</v>
      </c>
      <c r="H56" s="26">
        <v>59.500000000000014</v>
      </c>
      <c r="I56" s="25"/>
    </row>
    <row r="57" spans="1:9" ht="21.75" customHeight="1">
      <c r="A57" s="8" t="s">
        <v>112</v>
      </c>
      <c r="B57" s="11" t="s">
        <v>65</v>
      </c>
      <c r="C57" s="11" t="s">
        <v>74</v>
      </c>
      <c r="D57" s="11" t="s">
        <v>66</v>
      </c>
      <c r="E57" s="11" t="s">
        <v>110</v>
      </c>
      <c r="F57" s="11">
        <v>101</v>
      </c>
      <c r="G57" s="26">
        <v>0.27</v>
      </c>
      <c r="H57" s="26">
        <v>16.410000000000004</v>
      </c>
      <c r="I57" s="25"/>
    </row>
    <row r="58" spans="1:9" ht="21.75" customHeight="1">
      <c r="A58" s="8" t="s">
        <v>113</v>
      </c>
      <c r="B58" s="11" t="s">
        <v>65</v>
      </c>
      <c r="C58" s="11" t="s">
        <v>74</v>
      </c>
      <c r="D58" s="11" t="s">
        <v>66</v>
      </c>
      <c r="E58" s="11" t="s">
        <v>63</v>
      </c>
      <c r="F58" s="11">
        <v>300</v>
      </c>
      <c r="G58" s="26">
        <v>1.72</v>
      </c>
      <c r="H58" s="26">
        <v>47.029999999999994</v>
      </c>
      <c r="I58" s="25"/>
    </row>
    <row r="59" spans="1:9" ht="21.75" customHeight="1">
      <c r="A59" s="8" t="s">
        <v>114</v>
      </c>
      <c r="B59" s="11" t="s">
        <v>65</v>
      </c>
      <c r="C59" s="11" t="s">
        <v>74</v>
      </c>
      <c r="D59" s="11" t="s">
        <v>66</v>
      </c>
      <c r="E59" s="11" t="s">
        <v>110</v>
      </c>
      <c r="F59" s="11">
        <v>75</v>
      </c>
      <c r="G59" s="26">
        <v>0.05</v>
      </c>
      <c r="H59" s="26">
        <v>11.71</v>
      </c>
      <c r="I59" s="25"/>
    </row>
    <row r="60" spans="1:9" ht="15.75">
      <c r="A60" s="8" t="s">
        <v>115</v>
      </c>
      <c r="B60" s="11" t="s">
        <v>65</v>
      </c>
      <c r="C60" s="11" t="s">
        <v>74</v>
      </c>
      <c r="D60" s="11" t="s">
        <v>66</v>
      </c>
      <c r="E60" s="11" t="s">
        <v>63</v>
      </c>
      <c r="F60" s="11">
        <v>300</v>
      </c>
      <c r="G60" s="26">
        <v>1.75</v>
      </c>
      <c r="H60" s="26">
        <v>48.66</v>
      </c>
      <c r="I60" s="25"/>
    </row>
    <row r="61" spans="1:9" ht="15.75">
      <c r="A61" s="8" t="s">
        <v>116</v>
      </c>
      <c r="B61" s="11" t="s">
        <v>65</v>
      </c>
      <c r="C61" s="11" t="s">
        <v>74</v>
      </c>
      <c r="D61" s="11" t="s">
        <v>66</v>
      </c>
      <c r="E61" s="11" t="s">
        <v>110</v>
      </c>
      <c r="F61" s="11">
        <v>75</v>
      </c>
      <c r="G61" s="26">
        <v>7.0000000000000007E-2</v>
      </c>
      <c r="H61" s="26">
        <v>11.42</v>
      </c>
      <c r="I61" s="25"/>
    </row>
    <row r="62" spans="1:9" ht="15.75">
      <c r="A62" s="8" t="s">
        <v>117</v>
      </c>
      <c r="B62" s="11" t="s">
        <v>65</v>
      </c>
      <c r="C62" s="11" t="s">
        <v>74</v>
      </c>
      <c r="D62" s="11" t="s">
        <v>66</v>
      </c>
      <c r="E62" s="11" t="s">
        <v>63</v>
      </c>
      <c r="F62" s="11">
        <v>422</v>
      </c>
      <c r="G62" s="26">
        <v>2.54</v>
      </c>
      <c r="H62" s="26">
        <v>70.110000000000014</v>
      </c>
      <c r="I62" s="25"/>
    </row>
    <row r="63" spans="1:9" ht="15.75">
      <c r="A63" s="8" t="s">
        <v>118</v>
      </c>
      <c r="B63" s="11" t="s">
        <v>65</v>
      </c>
      <c r="C63" s="11" t="s">
        <v>74</v>
      </c>
      <c r="D63" s="11" t="s">
        <v>66</v>
      </c>
      <c r="E63" s="11" t="s">
        <v>110</v>
      </c>
      <c r="F63" s="11">
        <v>105</v>
      </c>
      <c r="G63" s="26">
        <v>0.1</v>
      </c>
      <c r="H63" s="26">
        <v>16.580000000000002</v>
      </c>
      <c r="I63" s="25"/>
    </row>
    <row r="64" spans="1:9" ht="15.75">
      <c r="A64" s="12" t="s">
        <v>18</v>
      </c>
      <c r="B64" s="13" t="s">
        <v>0</v>
      </c>
      <c r="C64" s="13" t="s">
        <v>0</v>
      </c>
      <c r="D64" s="13" t="s">
        <v>0</v>
      </c>
      <c r="E64" s="13" t="s">
        <v>0</v>
      </c>
      <c r="F64" s="13">
        <f>SUM(F7:F63)</f>
        <v>13753</v>
      </c>
      <c r="G64" s="32">
        <f>SUM(G7:G63)</f>
        <v>71.429999999999993</v>
      </c>
      <c r="H64" s="13">
        <f>SUM(H7:H63)</f>
        <v>2044.13</v>
      </c>
      <c r="I64" s="25"/>
    </row>
    <row r="65" spans="1:9" ht="15.75">
      <c r="A65" s="8" t="s">
        <v>119</v>
      </c>
      <c r="B65" s="11" t="s">
        <v>120</v>
      </c>
      <c r="C65" s="11" t="s">
        <v>74</v>
      </c>
      <c r="D65" s="11" t="s">
        <v>66</v>
      </c>
      <c r="E65" s="11" t="s">
        <v>63</v>
      </c>
      <c r="F65" s="11">
        <v>250</v>
      </c>
      <c r="G65" s="26">
        <v>1.23</v>
      </c>
      <c r="H65" s="26">
        <v>29.129999999999995</v>
      </c>
      <c r="I65" s="25"/>
    </row>
    <row r="66" spans="1:9" ht="15.75">
      <c r="A66" s="8" t="s">
        <v>197</v>
      </c>
      <c r="B66" s="11" t="s">
        <v>120</v>
      </c>
      <c r="C66" s="11" t="s">
        <v>74</v>
      </c>
      <c r="D66" s="11" t="s">
        <v>66</v>
      </c>
      <c r="E66" s="11" t="s">
        <v>63</v>
      </c>
      <c r="F66" s="11">
        <v>250</v>
      </c>
      <c r="G66" s="26">
        <v>1.23</v>
      </c>
      <c r="H66" s="26">
        <v>29.04</v>
      </c>
      <c r="I66" s="25"/>
    </row>
    <row r="67" spans="1:9" ht="15.75">
      <c r="A67" s="8" t="s">
        <v>198</v>
      </c>
      <c r="B67" s="11" t="s">
        <v>121</v>
      </c>
      <c r="C67" s="11" t="s">
        <v>74</v>
      </c>
      <c r="D67" s="11" t="s">
        <v>66</v>
      </c>
      <c r="E67" s="11" t="s">
        <v>63</v>
      </c>
      <c r="F67" s="11">
        <v>200</v>
      </c>
      <c r="G67" s="26">
        <v>1.26</v>
      </c>
      <c r="H67" s="26">
        <v>38.789999999999992</v>
      </c>
      <c r="I67" s="25"/>
    </row>
    <row r="68" spans="1:9" ht="15.75">
      <c r="A68" s="8" t="s">
        <v>122</v>
      </c>
      <c r="B68" s="11" t="s">
        <v>121</v>
      </c>
      <c r="C68" s="11" t="s">
        <v>74</v>
      </c>
      <c r="D68" s="11" t="s">
        <v>66</v>
      </c>
      <c r="E68" s="11" t="s">
        <v>63</v>
      </c>
      <c r="F68" s="11">
        <v>20</v>
      </c>
      <c r="G68" s="26">
        <v>0.12</v>
      </c>
      <c r="H68" s="26">
        <v>3.2500000000000013</v>
      </c>
      <c r="I68" s="25"/>
    </row>
    <row r="69" spans="1:9" ht="15.75">
      <c r="A69" s="8" t="s">
        <v>199</v>
      </c>
      <c r="B69" s="11" t="s">
        <v>121</v>
      </c>
      <c r="C69" s="11" t="s">
        <v>74</v>
      </c>
      <c r="D69" s="11" t="s">
        <v>66</v>
      </c>
      <c r="E69" s="11" t="s">
        <v>63</v>
      </c>
      <c r="F69" s="11">
        <v>100</v>
      </c>
      <c r="G69" s="26">
        <v>2.42</v>
      </c>
      <c r="H69" s="26">
        <v>27.158000000000001</v>
      </c>
      <c r="I69" s="25"/>
    </row>
    <row r="70" spans="1:9" ht="15.75">
      <c r="A70" s="8" t="s">
        <v>200</v>
      </c>
      <c r="B70" s="11" t="s">
        <v>121</v>
      </c>
      <c r="C70" s="11" t="s">
        <v>74</v>
      </c>
      <c r="D70" s="11" t="s">
        <v>66</v>
      </c>
      <c r="E70" s="11" t="s">
        <v>63</v>
      </c>
      <c r="F70" s="11">
        <v>100</v>
      </c>
      <c r="G70" s="26">
        <v>0.43</v>
      </c>
      <c r="H70" s="26">
        <v>13.099999999999998</v>
      </c>
      <c r="I70" s="25"/>
    </row>
    <row r="71" spans="1:9" ht="15.75">
      <c r="A71" s="8" t="s">
        <v>201</v>
      </c>
      <c r="B71" s="11" t="s">
        <v>121</v>
      </c>
      <c r="C71" s="11" t="s">
        <v>74</v>
      </c>
      <c r="D71" s="11" t="s">
        <v>66</v>
      </c>
      <c r="E71" s="11" t="s">
        <v>63</v>
      </c>
      <c r="F71" s="11">
        <v>100</v>
      </c>
      <c r="G71" s="26">
        <v>0.23</v>
      </c>
      <c r="H71" s="26">
        <v>10.219999999999999</v>
      </c>
      <c r="I71" s="25"/>
    </row>
    <row r="72" spans="1:9" ht="15.75">
      <c r="A72" s="8" t="s">
        <v>123</v>
      </c>
      <c r="B72" s="11" t="s">
        <v>121</v>
      </c>
      <c r="C72" s="11" t="s">
        <v>61</v>
      </c>
      <c r="D72" s="11" t="s">
        <v>62</v>
      </c>
      <c r="E72" s="11" t="s">
        <v>63</v>
      </c>
      <c r="F72" s="11">
        <v>56</v>
      </c>
      <c r="G72" s="26">
        <v>0.24</v>
      </c>
      <c r="H72" s="26">
        <v>6.2600000000000016</v>
      </c>
      <c r="I72" s="25"/>
    </row>
    <row r="73" spans="1:9" ht="15.75">
      <c r="A73" s="8" t="s">
        <v>124</v>
      </c>
      <c r="B73" s="11" t="s">
        <v>120</v>
      </c>
      <c r="C73" s="11" t="s">
        <v>74</v>
      </c>
      <c r="D73" s="11" t="s">
        <v>66</v>
      </c>
      <c r="E73" s="11" t="s">
        <v>63</v>
      </c>
      <c r="F73" s="11">
        <v>250</v>
      </c>
      <c r="G73" s="26">
        <v>1.1499999999999999</v>
      </c>
      <c r="H73" s="26">
        <v>27.610000000000003</v>
      </c>
      <c r="I73" s="25"/>
    </row>
    <row r="74" spans="1:9" ht="15.75">
      <c r="A74" s="8" t="s">
        <v>189</v>
      </c>
      <c r="B74" s="11" t="s">
        <v>120</v>
      </c>
      <c r="C74" s="11" t="s">
        <v>74</v>
      </c>
      <c r="D74" s="11" t="s">
        <v>66</v>
      </c>
      <c r="E74" s="11" t="s">
        <v>63</v>
      </c>
      <c r="F74" s="11">
        <v>150</v>
      </c>
      <c r="G74" s="26">
        <v>0.88</v>
      </c>
      <c r="H74" s="26">
        <v>23.889999999999997</v>
      </c>
      <c r="I74" s="25"/>
    </row>
    <row r="75" spans="1:9" ht="15.75">
      <c r="A75" s="8" t="s">
        <v>190</v>
      </c>
      <c r="B75" s="11" t="s">
        <v>191</v>
      </c>
      <c r="C75" s="11" t="s">
        <v>74</v>
      </c>
      <c r="D75" s="11" t="s">
        <v>66</v>
      </c>
      <c r="E75" s="11" t="s">
        <v>63</v>
      </c>
      <c r="F75" s="11">
        <v>50</v>
      </c>
      <c r="G75" s="26">
        <v>0.22</v>
      </c>
      <c r="H75" s="26">
        <v>5.3000000000000007</v>
      </c>
      <c r="I75" s="25"/>
    </row>
    <row r="76" spans="1:9" ht="15.75">
      <c r="A76" s="8" t="s">
        <v>192</v>
      </c>
      <c r="B76" s="11" t="s">
        <v>193</v>
      </c>
      <c r="C76" s="11" t="s">
        <v>61</v>
      </c>
      <c r="D76" s="11" t="s">
        <v>62</v>
      </c>
      <c r="E76" s="11" t="s">
        <v>63</v>
      </c>
      <c r="F76" s="11">
        <v>10</v>
      </c>
      <c r="G76" s="26">
        <v>0.04</v>
      </c>
      <c r="H76" s="26">
        <v>1.0900000000000001</v>
      </c>
      <c r="I76" s="25"/>
    </row>
    <row r="77" spans="1:9" ht="15.75">
      <c r="A77" s="8" t="s">
        <v>202</v>
      </c>
      <c r="B77" s="11" t="s">
        <v>121</v>
      </c>
      <c r="C77" s="11" t="s">
        <v>74</v>
      </c>
      <c r="D77" s="11" t="s">
        <v>66</v>
      </c>
      <c r="E77" s="11" t="s">
        <v>63</v>
      </c>
      <c r="F77" s="11">
        <v>100</v>
      </c>
      <c r="G77" s="26">
        <v>0.66</v>
      </c>
      <c r="H77" s="26">
        <v>19.819999999999997</v>
      </c>
      <c r="I77" s="25"/>
    </row>
    <row r="78" spans="1:9" ht="15.75">
      <c r="A78" s="8" t="s">
        <v>194</v>
      </c>
      <c r="B78" s="11" t="s">
        <v>121</v>
      </c>
      <c r="C78" s="11" t="s">
        <v>74</v>
      </c>
      <c r="D78" s="11" t="s">
        <v>66</v>
      </c>
      <c r="E78" s="11" t="s">
        <v>110</v>
      </c>
      <c r="F78" s="11">
        <v>52.5</v>
      </c>
      <c r="G78" s="26">
        <v>0.73</v>
      </c>
      <c r="H78" s="26">
        <v>46.890000000000008</v>
      </c>
      <c r="I78" s="25"/>
    </row>
    <row r="79" spans="1:9" ht="15.75">
      <c r="A79" s="8" t="s">
        <v>203</v>
      </c>
      <c r="B79" s="11" t="s">
        <v>121</v>
      </c>
      <c r="C79" s="11" t="s">
        <v>74</v>
      </c>
      <c r="D79" s="11" t="s">
        <v>66</v>
      </c>
      <c r="E79" s="11" t="s">
        <v>110</v>
      </c>
      <c r="F79" s="11">
        <v>300</v>
      </c>
      <c r="G79" s="26">
        <v>0.9</v>
      </c>
      <c r="H79" s="26">
        <v>39.579999999999991</v>
      </c>
      <c r="I79" s="25"/>
    </row>
    <row r="80" spans="1:9" ht="15.75">
      <c r="A80" s="8" t="s">
        <v>195</v>
      </c>
      <c r="B80" s="11" t="s">
        <v>121</v>
      </c>
      <c r="C80" s="11" t="s">
        <v>74</v>
      </c>
      <c r="D80" s="11" t="s">
        <v>66</v>
      </c>
      <c r="E80" s="11" t="s">
        <v>110</v>
      </c>
      <c r="F80" s="11">
        <v>52.5</v>
      </c>
      <c r="G80" s="26">
        <v>0.3</v>
      </c>
      <c r="H80" s="26">
        <v>38.199999999999996</v>
      </c>
      <c r="I80" s="25"/>
    </row>
    <row r="81" spans="1:9" ht="15.75">
      <c r="A81" s="8" t="s">
        <v>125</v>
      </c>
      <c r="B81" s="11" t="s">
        <v>121</v>
      </c>
      <c r="C81" s="11" t="s">
        <v>74</v>
      </c>
      <c r="D81" s="11" t="s">
        <v>66</v>
      </c>
      <c r="E81" s="11" t="s">
        <v>110</v>
      </c>
      <c r="F81" s="11">
        <v>166</v>
      </c>
      <c r="G81" s="26">
        <v>0.31</v>
      </c>
      <c r="H81" s="26">
        <v>31.549999999999997</v>
      </c>
      <c r="I81" s="25"/>
    </row>
    <row r="82" spans="1:9" ht="15.75">
      <c r="A82" s="8" t="s">
        <v>126</v>
      </c>
      <c r="B82" s="11" t="s">
        <v>121</v>
      </c>
      <c r="C82" s="11" t="s">
        <v>74</v>
      </c>
      <c r="D82" s="11" t="s">
        <v>66</v>
      </c>
      <c r="E82" s="11" t="s">
        <v>110</v>
      </c>
      <c r="F82" s="11">
        <v>425</v>
      </c>
      <c r="G82" s="26">
        <v>0.61</v>
      </c>
      <c r="H82" s="26">
        <v>73.11</v>
      </c>
      <c r="I82" s="25"/>
    </row>
    <row r="83" spans="1:9" ht="15.75">
      <c r="A83" s="8" t="s">
        <v>127</v>
      </c>
      <c r="B83" s="11" t="s">
        <v>121</v>
      </c>
      <c r="C83" s="11" t="s">
        <v>74</v>
      </c>
      <c r="D83" s="11" t="s">
        <v>66</v>
      </c>
      <c r="E83" s="11" t="s">
        <v>110</v>
      </c>
      <c r="F83" s="11">
        <v>130</v>
      </c>
      <c r="G83" s="26">
        <v>0.17</v>
      </c>
      <c r="H83" s="26">
        <v>16.200000000000003</v>
      </c>
      <c r="I83" s="25"/>
    </row>
    <row r="84" spans="1:9" ht="15.75">
      <c r="A84" s="8" t="s">
        <v>204</v>
      </c>
      <c r="B84" s="11" t="s">
        <v>121</v>
      </c>
      <c r="C84" s="11" t="s">
        <v>74</v>
      </c>
      <c r="D84" s="11" t="s">
        <v>66</v>
      </c>
      <c r="E84" s="11" t="s">
        <v>110</v>
      </c>
      <c r="F84" s="11">
        <v>324</v>
      </c>
      <c r="G84" s="26">
        <v>4.0999999999999996</v>
      </c>
      <c r="H84" s="26">
        <v>92.366999999999976</v>
      </c>
      <c r="I84" s="25"/>
    </row>
    <row r="85" spans="1:9" ht="15.75">
      <c r="A85" s="8" t="s">
        <v>128</v>
      </c>
      <c r="B85" s="11" t="s">
        <v>121</v>
      </c>
      <c r="C85" s="11" t="s">
        <v>74</v>
      </c>
      <c r="D85" s="11" t="s">
        <v>66</v>
      </c>
      <c r="E85" s="11" t="s">
        <v>110</v>
      </c>
      <c r="F85" s="11">
        <v>126</v>
      </c>
      <c r="G85" s="26">
        <v>7.0000000000000007E-2</v>
      </c>
      <c r="H85" s="26">
        <v>9.0800000000000018</v>
      </c>
      <c r="I85" s="25"/>
    </row>
    <row r="86" spans="1:9" ht="15.75">
      <c r="A86" s="8" t="s">
        <v>129</v>
      </c>
      <c r="B86" s="11" t="s">
        <v>121</v>
      </c>
      <c r="C86" s="11" t="s">
        <v>74</v>
      </c>
      <c r="D86" s="11" t="s">
        <v>66</v>
      </c>
      <c r="E86" s="11" t="s">
        <v>110</v>
      </c>
      <c r="F86" s="11">
        <v>250</v>
      </c>
      <c r="G86" s="26">
        <v>0.6</v>
      </c>
      <c r="H86" s="26">
        <v>44.19</v>
      </c>
      <c r="I86" s="25"/>
    </row>
    <row r="87" spans="1:9" ht="15.75">
      <c r="A87" s="8" t="s">
        <v>130</v>
      </c>
      <c r="B87" s="11" t="s">
        <v>121</v>
      </c>
      <c r="C87" s="11" t="s">
        <v>74</v>
      </c>
      <c r="D87" s="11" t="s">
        <v>66</v>
      </c>
      <c r="E87" s="11" t="s">
        <v>110</v>
      </c>
      <c r="F87" s="11">
        <v>300</v>
      </c>
      <c r="G87" s="26">
        <v>0.59</v>
      </c>
      <c r="H87" s="26">
        <v>48.149999999999984</v>
      </c>
      <c r="I87" s="25"/>
    </row>
    <row r="88" spans="1:9" ht="15.75">
      <c r="A88" s="8" t="s">
        <v>205</v>
      </c>
      <c r="B88" s="11" t="s">
        <v>121</v>
      </c>
      <c r="C88" s="11" t="s">
        <v>74</v>
      </c>
      <c r="D88" s="11" t="s">
        <v>66</v>
      </c>
      <c r="E88" s="11" t="s">
        <v>110</v>
      </c>
      <c r="F88" s="11">
        <v>250</v>
      </c>
      <c r="G88" s="26">
        <v>0.13</v>
      </c>
      <c r="H88" s="26">
        <v>19.449999999999996</v>
      </c>
      <c r="I88" s="25"/>
    </row>
    <row r="89" spans="1:9" ht="15.75">
      <c r="A89" s="8" t="s">
        <v>206</v>
      </c>
      <c r="B89" s="11" t="s">
        <v>121</v>
      </c>
      <c r="C89" s="11" t="s">
        <v>74</v>
      </c>
      <c r="D89" s="11" t="s">
        <v>66</v>
      </c>
      <c r="E89" s="11" t="s">
        <v>110</v>
      </c>
      <c r="F89" s="11">
        <v>121.5</v>
      </c>
      <c r="G89" s="26">
        <v>0.12</v>
      </c>
      <c r="H89" s="26">
        <v>14.569999999999997</v>
      </c>
      <c r="I89" s="25"/>
    </row>
    <row r="90" spans="1:9" ht="15.75">
      <c r="A90" s="8" t="s">
        <v>215</v>
      </c>
      <c r="B90" s="11" t="s">
        <v>121</v>
      </c>
      <c r="C90" s="11" t="s">
        <v>74</v>
      </c>
      <c r="D90" s="11" t="s">
        <v>66</v>
      </c>
      <c r="E90" s="11" t="s">
        <v>110</v>
      </c>
      <c r="F90" s="11">
        <v>50</v>
      </c>
      <c r="G90" s="26">
        <v>0.01</v>
      </c>
      <c r="H90" s="26">
        <v>2.93</v>
      </c>
      <c r="I90" s="25"/>
    </row>
    <row r="91" spans="1:9" ht="15.75">
      <c r="A91" s="8" t="s">
        <v>207</v>
      </c>
      <c r="B91" s="11" t="s">
        <v>121</v>
      </c>
      <c r="C91" s="11" t="s">
        <v>74</v>
      </c>
      <c r="D91" s="11" t="s">
        <v>66</v>
      </c>
      <c r="E91" s="11" t="s">
        <v>110</v>
      </c>
      <c r="F91" s="11">
        <v>50</v>
      </c>
      <c r="G91" s="26">
        <v>0.11</v>
      </c>
      <c r="H91" s="26">
        <v>8.3400000000000016</v>
      </c>
      <c r="I91" s="25"/>
    </row>
    <row r="92" spans="1:9" ht="15.75">
      <c r="A92" s="8" t="s">
        <v>208</v>
      </c>
      <c r="B92" s="11" t="s">
        <v>121</v>
      </c>
      <c r="C92" s="11" t="s">
        <v>74</v>
      </c>
      <c r="D92" s="11" t="s">
        <v>66</v>
      </c>
      <c r="E92" s="11" t="s">
        <v>110</v>
      </c>
      <c r="F92" s="11">
        <v>250</v>
      </c>
      <c r="G92" s="26">
        <v>0.72</v>
      </c>
      <c r="H92" s="26">
        <v>48.749999999999986</v>
      </c>
      <c r="I92" s="25"/>
    </row>
    <row r="93" spans="1:9" ht="15.75">
      <c r="A93" s="8" t="s">
        <v>131</v>
      </c>
      <c r="B93" s="11" t="s">
        <v>121</v>
      </c>
      <c r="C93" s="11" t="s">
        <v>74</v>
      </c>
      <c r="D93" s="11" t="s">
        <v>66</v>
      </c>
      <c r="E93" s="11" t="s">
        <v>110</v>
      </c>
      <c r="F93" s="11">
        <v>50.6</v>
      </c>
      <c r="G93" s="26">
        <v>0.03</v>
      </c>
      <c r="H93" s="26">
        <v>11.29</v>
      </c>
      <c r="I93" s="25"/>
    </row>
    <row r="94" spans="1:9" ht="15.75">
      <c r="A94" s="8" t="s">
        <v>209</v>
      </c>
      <c r="B94" s="11" t="s">
        <v>121</v>
      </c>
      <c r="C94" s="11" t="s">
        <v>74</v>
      </c>
      <c r="D94" s="11" t="s">
        <v>66</v>
      </c>
      <c r="E94" s="11" t="s">
        <v>110</v>
      </c>
      <c r="F94" s="11">
        <v>300</v>
      </c>
      <c r="G94" s="26">
        <v>0.93</v>
      </c>
      <c r="H94" s="26">
        <v>68.759999999999977</v>
      </c>
      <c r="I94" s="25"/>
    </row>
    <row r="95" spans="1:9" ht="15.75">
      <c r="A95" s="8" t="s">
        <v>210</v>
      </c>
      <c r="B95" s="11" t="s">
        <v>121</v>
      </c>
      <c r="C95" s="11" t="s">
        <v>74</v>
      </c>
      <c r="D95" s="11" t="s">
        <v>66</v>
      </c>
      <c r="E95" s="11" t="s">
        <v>110</v>
      </c>
      <c r="F95" s="11">
        <v>230</v>
      </c>
      <c r="G95" s="26">
        <v>0.55000000000000004</v>
      </c>
      <c r="H95" s="26">
        <v>42.930000000000007</v>
      </c>
      <c r="I95" s="25"/>
    </row>
    <row r="96" spans="1:9" ht="15.75">
      <c r="A96" s="8" t="s">
        <v>132</v>
      </c>
      <c r="B96" s="11" t="s">
        <v>121</v>
      </c>
      <c r="C96" s="11" t="s">
        <v>74</v>
      </c>
      <c r="D96" s="11" t="s">
        <v>66</v>
      </c>
      <c r="E96" s="11" t="s">
        <v>110</v>
      </c>
      <c r="F96" s="11">
        <v>300</v>
      </c>
      <c r="G96" s="26">
        <v>0.31</v>
      </c>
      <c r="H96" s="26">
        <v>44.33</v>
      </c>
      <c r="I96" s="25"/>
    </row>
    <row r="97" spans="1:9" ht="15.75">
      <c r="A97" s="8" t="s">
        <v>133</v>
      </c>
      <c r="B97" s="11" t="s">
        <v>121</v>
      </c>
      <c r="C97" s="11" t="s">
        <v>74</v>
      </c>
      <c r="D97" s="11" t="s">
        <v>66</v>
      </c>
      <c r="E97" s="11" t="s">
        <v>110</v>
      </c>
      <c r="F97" s="11">
        <v>148.5</v>
      </c>
      <c r="G97" s="26">
        <v>0.12</v>
      </c>
      <c r="H97" s="26">
        <v>16.07</v>
      </c>
      <c r="I97" s="25"/>
    </row>
    <row r="98" spans="1:9" ht="15.75">
      <c r="A98" s="8" t="s">
        <v>211</v>
      </c>
      <c r="B98" s="11" t="s">
        <v>121</v>
      </c>
      <c r="C98" s="11" t="s">
        <v>74</v>
      </c>
      <c r="D98" s="11" t="s">
        <v>66</v>
      </c>
      <c r="E98" s="11" t="s">
        <v>110</v>
      </c>
      <c r="F98" s="11">
        <v>86.4</v>
      </c>
      <c r="G98" s="26">
        <v>0.24</v>
      </c>
      <c r="H98" s="26">
        <v>32.74</v>
      </c>
      <c r="I98" s="25"/>
    </row>
    <row r="99" spans="1:9" ht="15.75">
      <c r="A99" s="12" t="s">
        <v>26</v>
      </c>
      <c r="B99" s="13" t="s">
        <v>0</v>
      </c>
      <c r="C99" s="13" t="s">
        <v>0</v>
      </c>
      <c r="D99" s="13" t="s">
        <v>0</v>
      </c>
      <c r="E99" s="13" t="s">
        <v>0</v>
      </c>
      <c r="F99" s="13">
        <f>SUM(F65:F98)</f>
        <v>5599</v>
      </c>
      <c r="G99" s="32">
        <f>SUM(G65:G98)</f>
        <v>21.760000000000005</v>
      </c>
      <c r="H99" s="13">
        <f t="shared" ref="H99" si="0">SUM(H65:H98)</f>
        <v>984.13500000000022</v>
      </c>
      <c r="I99" s="25"/>
    </row>
    <row r="100" spans="1:9" ht="15.75">
      <c r="A100" s="8" t="s">
        <v>134</v>
      </c>
      <c r="B100" s="11" t="s">
        <v>135</v>
      </c>
      <c r="C100" s="11" t="s">
        <v>74</v>
      </c>
      <c r="D100" s="11" t="s">
        <v>66</v>
      </c>
      <c r="E100" s="11" t="s">
        <v>110</v>
      </c>
      <c r="F100" s="11">
        <v>220</v>
      </c>
      <c r="G100" s="26">
        <v>2.5</v>
      </c>
      <c r="H100" s="26">
        <v>35.75</v>
      </c>
      <c r="I100" s="25"/>
    </row>
    <row r="101" spans="1:9" ht="15.75">
      <c r="A101" s="8" t="s">
        <v>136</v>
      </c>
      <c r="B101" s="11" t="s">
        <v>135</v>
      </c>
      <c r="C101" s="11" t="s">
        <v>74</v>
      </c>
      <c r="D101" s="11" t="s">
        <v>66</v>
      </c>
      <c r="E101" s="11" t="s">
        <v>110</v>
      </c>
      <c r="F101" s="11">
        <v>250</v>
      </c>
      <c r="G101" s="26">
        <v>2.68</v>
      </c>
      <c r="H101" s="26">
        <v>37.779999999999994</v>
      </c>
      <c r="I101" s="25"/>
    </row>
    <row r="102" spans="1:9" ht="15.75">
      <c r="A102" s="8" t="s">
        <v>137</v>
      </c>
      <c r="B102" s="11" t="s">
        <v>135</v>
      </c>
      <c r="C102" s="11" t="s">
        <v>74</v>
      </c>
      <c r="D102" s="11" t="s">
        <v>66</v>
      </c>
      <c r="E102" s="11" t="s">
        <v>110</v>
      </c>
      <c r="F102" s="11">
        <v>300</v>
      </c>
      <c r="G102" s="33">
        <v>2.5</v>
      </c>
      <c r="H102" s="33">
        <v>47.529999999999994</v>
      </c>
      <c r="I102" s="25"/>
    </row>
    <row r="103" spans="1:9" ht="15.75">
      <c r="A103" s="8" t="s">
        <v>138</v>
      </c>
      <c r="B103" s="11" t="s">
        <v>135</v>
      </c>
      <c r="C103" s="11" t="s">
        <v>74</v>
      </c>
      <c r="D103" s="11" t="s">
        <v>66</v>
      </c>
      <c r="E103" s="11" t="s">
        <v>110</v>
      </c>
      <c r="F103" s="11">
        <v>130</v>
      </c>
      <c r="G103" s="27">
        <v>3.13</v>
      </c>
      <c r="H103" s="27">
        <v>49.620000000000005</v>
      </c>
      <c r="I103" s="25"/>
    </row>
    <row r="104" spans="1:9" ht="15.75">
      <c r="A104" s="8" t="s">
        <v>216</v>
      </c>
      <c r="B104" s="11" t="s">
        <v>135</v>
      </c>
      <c r="C104" s="11" t="s">
        <v>74</v>
      </c>
      <c r="D104" s="11" t="s">
        <v>66</v>
      </c>
      <c r="E104" s="11" t="s">
        <v>110</v>
      </c>
      <c r="F104" s="11">
        <v>73</v>
      </c>
      <c r="G104" s="27">
        <v>1.44</v>
      </c>
      <c r="H104" s="27">
        <v>22.51</v>
      </c>
      <c r="I104" s="25"/>
    </row>
    <row r="105" spans="1:9" ht="15.75">
      <c r="A105" s="8" t="s">
        <v>139</v>
      </c>
      <c r="B105" s="11" t="s">
        <v>135</v>
      </c>
      <c r="C105" s="11" t="s">
        <v>74</v>
      </c>
      <c r="D105" s="11" t="s">
        <v>66</v>
      </c>
      <c r="E105" s="11" t="s">
        <v>110</v>
      </c>
      <c r="F105" s="11">
        <v>250</v>
      </c>
      <c r="G105" s="33">
        <v>1.44</v>
      </c>
      <c r="H105" s="33">
        <v>18.43</v>
      </c>
      <c r="I105" s="25"/>
    </row>
    <row r="106" spans="1:9" ht="15.75">
      <c r="A106" s="8" t="s">
        <v>140</v>
      </c>
      <c r="B106" s="11" t="s">
        <v>135</v>
      </c>
      <c r="C106" s="11" t="s">
        <v>74</v>
      </c>
      <c r="D106" s="11" t="s">
        <v>66</v>
      </c>
      <c r="E106" s="11" t="s">
        <v>110</v>
      </c>
      <c r="F106" s="11">
        <v>200</v>
      </c>
      <c r="G106" s="28">
        <v>1.66</v>
      </c>
      <c r="H106" s="28">
        <v>28.200000000000003</v>
      </c>
      <c r="I106" s="25"/>
    </row>
    <row r="107" spans="1:9" ht="15.75">
      <c r="A107" s="8" t="s">
        <v>141</v>
      </c>
      <c r="B107" s="11" t="s">
        <v>135</v>
      </c>
      <c r="C107" s="11" t="s">
        <v>74</v>
      </c>
      <c r="D107" s="11" t="s">
        <v>66</v>
      </c>
      <c r="E107" s="11" t="s">
        <v>110</v>
      </c>
      <c r="F107" s="11">
        <v>300</v>
      </c>
      <c r="G107" s="27">
        <v>1.91</v>
      </c>
      <c r="H107" s="27">
        <v>12.719999999999999</v>
      </c>
      <c r="I107" s="25"/>
    </row>
    <row r="108" spans="1:9" ht="15.75">
      <c r="A108" s="8" t="s">
        <v>143</v>
      </c>
      <c r="B108" s="11" t="s">
        <v>135</v>
      </c>
      <c r="C108" s="11" t="s">
        <v>74</v>
      </c>
      <c r="D108" s="11" t="s">
        <v>196</v>
      </c>
      <c r="E108" s="11" t="s">
        <v>63</v>
      </c>
      <c r="F108" s="11">
        <v>150</v>
      </c>
      <c r="G108" s="27">
        <v>1.06</v>
      </c>
      <c r="H108" s="27">
        <v>13.830000000000002</v>
      </c>
      <c r="I108" s="25"/>
    </row>
    <row r="109" spans="1:9" ht="15.75">
      <c r="A109" s="8" t="s">
        <v>171</v>
      </c>
      <c r="B109" s="11" t="s">
        <v>135</v>
      </c>
      <c r="C109" s="11" t="s">
        <v>61</v>
      </c>
      <c r="D109" s="11" t="s">
        <v>62</v>
      </c>
      <c r="E109" s="11" t="s">
        <v>63</v>
      </c>
      <c r="F109" s="11">
        <v>230</v>
      </c>
      <c r="G109" s="26">
        <v>0.74</v>
      </c>
      <c r="H109" s="26">
        <v>21.920000000000005</v>
      </c>
      <c r="I109" s="25"/>
    </row>
    <row r="110" spans="1:9" ht="15.75">
      <c r="A110" s="8" t="s">
        <v>169</v>
      </c>
      <c r="B110" s="11" t="s">
        <v>181</v>
      </c>
      <c r="C110" s="11" t="s">
        <v>61</v>
      </c>
      <c r="D110" s="11" t="s">
        <v>62</v>
      </c>
      <c r="E110" s="11" t="s">
        <v>63</v>
      </c>
      <c r="F110" s="11">
        <v>100</v>
      </c>
      <c r="G110" s="26">
        <v>1.45</v>
      </c>
      <c r="H110" s="26">
        <v>11.250000000000002</v>
      </c>
      <c r="I110" s="25"/>
    </row>
    <row r="111" spans="1:9" ht="15.75">
      <c r="A111" s="14" t="s">
        <v>170</v>
      </c>
      <c r="B111" s="15" t="s">
        <v>144</v>
      </c>
      <c r="C111" s="15" t="s">
        <v>61</v>
      </c>
      <c r="D111" s="15" t="s">
        <v>62</v>
      </c>
      <c r="E111" s="15" t="s">
        <v>63</v>
      </c>
      <c r="F111" s="15">
        <v>25</v>
      </c>
      <c r="G111" s="26">
        <v>0.43</v>
      </c>
      <c r="H111" s="26">
        <v>2.6600000000000006</v>
      </c>
      <c r="I111" s="25"/>
    </row>
    <row r="112" spans="1:9" ht="15.75">
      <c r="A112" s="20" t="s">
        <v>142</v>
      </c>
      <c r="B112" s="21"/>
      <c r="C112" s="21"/>
      <c r="D112" s="21"/>
      <c r="E112" s="21"/>
      <c r="F112" s="21" t="s">
        <v>0</v>
      </c>
      <c r="G112" s="34">
        <v>0.11</v>
      </c>
      <c r="H112" s="22"/>
      <c r="I112" s="25"/>
    </row>
    <row r="113" spans="1:9" ht="15.75">
      <c r="A113" s="8" t="s">
        <v>150</v>
      </c>
      <c r="B113" s="11" t="s">
        <v>144</v>
      </c>
      <c r="C113" s="11" t="s">
        <v>74</v>
      </c>
      <c r="D113" s="11" t="s">
        <v>66</v>
      </c>
      <c r="E113" s="11" t="s">
        <v>63</v>
      </c>
      <c r="F113" s="11">
        <v>250</v>
      </c>
      <c r="G113" s="26">
        <v>1.62</v>
      </c>
      <c r="H113" s="26">
        <v>27.330000000000002</v>
      </c>
      <c r="I113" s="25"/>
    </row>
    <row r="114" spans="1:9" ht="15.75">
      <c r="A114" s="8" t="s">
        <v>145</v>
      </c>
      <c r="B114" s="11" t="s">
        <v>144</v>
      </c>
      <c r="C114" s="11" t="s">
        <v>74</v>
      </c>
      <c r="D114" s="11" t="s">
        <v>66</v>
      </c>
      <c r="E114" s="11" t="s">
        <v>63</v>
      </c>
      <c r="F114" s="11">
        <v>50</v>
      </c>
      <c r="G114" s="26">
        <v>0.33</v>
      </c>
      <c r="H114" s="26">
        <v>6.32</v>
      </c>
      <c r="I114" s="25"/>
    </row>
    <row r="115" spans="1:9" ht="15.75">
      <c r="A115" s="8" t="s">
        <v>146</v>
      </c>
      <c r="B115" s="11" t="s">
        <v>144</v>
      </c>
      <c r="C115" s="11" t="s">
        <v>74</v>
      </c>
      <c r="D115" s="11" t="s">
        <v>66</v>
      </c>
      <c r="E115" s="11" t="s">
        <v>63</v>
      </c>
      <c r="F115" s="11">
        <v>50</v>
      </c>
      <c r="G115" s="26">
        <v>0.33</v>
      </c>
      <c r="H115" s="26">
        <v>6.36</v>
      </c>
      <c r="I115" s="25"/>
    </row>
    <row r="116" spans="1:9" ht="15.75">
      <c r="A116" s="8" t="s">
        <v>147</v>
      </c>
      <c r="B116" s="11" t="s">
        <v>144</v>
      </c>
      <c r="C116" s="11" t="s">
        <v>74</v>
      </c>
      <c r="D116" s="11" t="s">
        <v>66</v>
      </c>
      <c r="E116" s="11" t="s">
        <v>63</v>
      </c>
      <c r="F116" s="11">
        <v>50</v>
      </c>
      <c r="G116" s="26">
        <v>0.33</v>
      </c>
      <c r="H116" s="26">
        <v>6.98</v>
      </c>
      <c r="I116" s="25"/>
    </row>
    <row r="117" spans="1:9" ht="15.75">
      <c r="A117" s="8" t="s">
        <v>148</v>
      </c>
      <c r="B117" s="11" t="s">
        <v>144</v>
      </c>
      <c r="C117" s="11" t="s">
        <v>74</v>
      </c>
      <c r="D117" s="11" t="s">
        <v>66</v>
      </c>
      <c r="E117" s="11" t="s">
        <v>63</v>
      </c>
      <c r="F117" s="11">
        <v>250</v>
      </c>
      <c r="G117" s="26">
        <v>0</v>
      </c>
      <c r="H117" s="26">
        <v>26.449999999999996</v>
      </c>
      <c r="I117" s="25"/>
    </row>
    <row r="118" spans="1:9" ht="15.75">
      <c r="A118" s="8" t="s">
        <v>149</v>
      </c>
      <c r="B118" s="11" t="s">
        <v>144</v>
      </c>
      <c r="C118" s="11" t="s">
        <v>74</v>
      </c>
      <c r="D118" s="11" t="s">
        <v>66</v>
      </c>
      <c r="E118" s="11" t="s">
        <v>63</v>
      </c>
      <c r="F118" s="11">
        <v>50</v>
      </c>
      <c r="G118" s="26">
        <v>0.28000000000000003</v>
      </c>
      <c r="H118" s="26">
        <v>1.6400000000000001</v>
      </c>
      <c r="I118" s="25"/>
    </row>
    <row r="119" spans="1:9" ht="15.75">
      <c r="A119" s="8" t="s">
        <v>184</v>
      </c>
      <c r="B119" s="11" t="s">
        <v>144</v>
      </c>
      <c r="C119" s="11" t="s">
        <v>74</v>
      </c>
      <c r="D119" s="11" t="s">
        <v>66</v>
      </c>
      <c r="E119" s="11" t="s">
        <v>63</v>
      </c>
      <c r="F119" s="11">
        <v>50</v>
      </c>
      <c r="G119" s="26">
        <v>0.32</v>
      </c>
      <c r="H119" s="26">
        <v>4.58</v>
      </c>
      <c r="I119" s="25"/>
    </row>
    <row r="120" spans="1:9" ht="15.75">
      <c r="A120" s="8" t="s">
        <v>185</v>
      </c>
      <c r="B120" s="11" t="s">
        <v>144</v>
      </c>
      <c r="C120" s="11" t="s">
        <v>74</v>
      </c>
      <c r="D120" s="11" t="s">
        <v>66</v>
      </c>
      <c r="E120" s="11" t="s">
        <v>63</v>
      </c>
      <c r="F120" s="11">
        <v>50</v>
      </c>
      <c r="G120" s="26">
        <v>0.33</v>
      </c>
      <c r="H120" s="26">
        <v>3.9499999999999997</v>
      </c>
      <c r="I120" s="25"/>
    </row>
    <row r="121" spans="1:9" ht="15.75">
      <c r="A121" s="8" t="s">
        <v>62</v>
      </c>
      <c r="B121" s="11" t="s">
        <v>144</v>
      </c>
      <c r="C121" s="11" t="s">
        <v>61</v>
      </c>
      <c r="D121" s="11" t="s">
        <v>62</v>
      </c>
      <c r="E121" s="11" t="s">
        <v>63</v>
      </c>
      <c r="F121" s="11">
        <v>250</v>
      </c>
      <c r="G121" s="26">
        <v>1.1200000000000001</v>
      </c>
      <c r="H121" s="26">
        <v>18.400000000000002</v>
      </c>
      <c r="I121" s="25"/>
    </row>
    <row r="122" spans="1:9" ht="15.75">
      <c r="A122" s="8" t="s">
        <v>152</v>
      </c>
      <c r="B122" s="11" t="s">
        <v>144</v>
      </c>
      <c r="C122" s="11" t="s">
        <v>74</v>
      </c>
      <c r="D122" s="11" t="s">
        <v>66</v>
      </c>
      <c r="E122" s="11" t="s">
        <v>63</v>
      </c>
      <c r="F122" s="11">
        <v>250</v>
      </c>
      <c r="G122" s="26">
        <v>0.55000000000000004</v>
      </c>
      <c r="H122" s="26">
        <v>8.2899999999999991</v>
      </c>
      <c r="I122" s="25"/>
    </row>
    <row r="123" spans="1:9" ht="15.75">
      <c r="A123" s="8" t="s">
        <v>151</v>
      </c>
      <c r="B123" s="11" t="s">
        <v>144</v>
      </c>
      <c r="C123" s="11" t="s">
        <v>74</v>
      </c>
      <c r="D123" s="11" t="s">
        <v>66</v>
      </c>
      <c r="E123" s="11" t="s">
        <v>63</v>
      </c>
      <c r="F123" s="11">
        <v>100</v>
      </c>
      <c r="G123" s="33">
        <v>1.55</v>
      </c>
      <c r="H123" s="33">
        <v>26.000000000000004</v>
      </c>
      <c r="I123" s="25"/>
    </row>
    <row r="124" spans="1:9" ht="15.75">
      <c r="A124" s="49" t="s">
        <v>186</v>
      </c>
      <c r="B124" s="50" t="s">
        <v>0</v>
      </c>
      <c r="C124" s="50" t="s">
        <v>0</v>
      </c>
      <c r="D124" s="50" t="s">
        <v>0</v>
      </c>
      <c r="E124" s="50" t="s">
        <v>0</v>
      </c>
      <c r="F124" s="13">
        <f>SUM(F113:F123)</f>
        <v>1400</v>
      </c>
      <c r="G124" s="32">
        <f>SUM(G113:G123)</f>
        <v>6.76</v>
      </c>
      <c r="H124" s="32">
        <f>SUM(H113:H123)</f>
        <v>136.30000000000001</v>
      </c>
      <c r="I124" s="25"/>
    </row>
    <row r="125" spans="1:9" ht="15.75">
      <c r="A125" s="20" t="s">
        <v>153</v>
      </c>
      <c r="B125" s="21"/>
      <c r="C125" s="21"/>
      <c r="D125" s="21"/>
      <c r="E125" s="21"/>
      <c r="F125" s="21" t="s">
        <v>0</v>
      </c>
      <c r="G125" s="34" t="s">
        <v>0</v>
      </c>
      <c r="H125" s="22"/>
      <c r="I125" s="25"/>
    </row>
    <row r="126" spans="1:9" ht="15.75">
      <c r="A126" s="8" t="s">
        <v>155</v>
      </c>
      <c r="B126" s="11" t="s">
        <v>154</v>
      </c>
      <c r="C126" s="11" t="s">
        <v>74</v>
      </c>
      <c r="D126" s="11" t="s">
        <v>66</v>
      </c>
      <c r="E126" s="11" t="s">
        <v>63</v>
      </c>
      <c r="F126" s="11">
        <v>300</v>
      </c>
      <c r="G126" s="26">
        <v>2.36</v>
      </c>
      <c r="H126" s="26">
        <v>43.099999999999994</v>
      </c>
      <c r="I126" s="25"/>
    </row>
    <row r="127" spans="1:9" ht="15.75">
      <c r="A127" s="8" t="s">
        <v>156</v>
      </c>
      <c r="B127" s="11" t="s">
        <v>154</v>
      </c>
      <c r="C127" s="11" t="s">
        <v>74</v>
      </c>
      <c r="D127" s="11" t="s">
        <v>66</v>
      </c>
      <c r="E127" s="11" t="s">
        <v>63</v>
      </c>
      <c r="F127" s="11">
        <v>50</v>
      </c>
      <c r="G127" s="26">
        <v>0.37</v>
      </c>
      <c r="H127" s="26">
        <v>6.8000000000000007</v>
      </c>
      <c r="I127" s="25"/>
    </row>
    <row r="128" spans="1:9" ht="15.75">
      <c r="A128" s="8" t="s">
        <v>157</v>
      </c>
      <c r="B128" s="11" t="s">
        <v>154</v>
      </c>
      <c r="C128" s="11" t="s">
        <v>74</v>
      </c>
      <c r="D128" s="11" t="s">
        <v>66</v>
      </c>
      <c r="E128" s="11" t="s">
        <v>63</v>
      </c>
      <c r="F128" s="11">
        <v>50</v>
      </c>
      <c r="G128" s="26">
        <v>0.37</v>
      </c>
      <c r="H128" s="26">
        <v>6.8100000000000005</v>
      </c>
      <c r="I128" s="25"/>
    </row>
    <row r="129" spans="1:9" ht="15.75">
      <c r="A129" s="8" t="s">
        <v>158</v>
      </c>
      <c r="B129" s="11" t="s">
        <v>154</v>
      </c>
      <c r="C129" s="11" t="s">
        <v>74</v>
      </c>
      <c r="D129" s="11" t="s">
        <v>66</v>
      </c>
      <c r="E129" s="11" t="s">
        <v>63</v>
      </c>
      <c r="F129" s="11">
        <v>150</v>
      </c>
      <c r="G129" s="26">
        <v>1.08</v>
      </c>
      <c r="H129" s="26">
        <v>19.189999999999998</v>
      </c>
      <c r="I129" s="25"/>
    </row>
    <row r="130" spans="1:9" ht="15.75">
      <c r="A130" s="8" t="s">
        <v>159</v>
      </c>
      <c r="B130" s="11" t="s">
        <v>154</v>
      </c>
      <c r="C130" s="11" t="s">
        <v>74</v>
      </c>
      <c r="D130" s="11" t="s">
        <v>66</v>
      </c>
      <c r="E130" s="11" t="s">
        <v>63</v>
      </c>
      <c r="F130" s="11">
        <v>150</v>
      </c>
      <c r="G130" s="26">
        <v>1.1000000000000001</v>
      </c>
      <c r="H130" s="26">
        <v>19.23</v>
      </c>
      <c r="I130" s="25"/>
    </row>
    <row r="131" spans="1:9" ht="15.75">
      <c r="A131" s="8" t="s">
        <v>160</v>
      </c>
      <c r="B131" s="11" t="s">
        <v>154</v>
      </c>
      <c r="C131" s="11" t="s">
        <v>74</v>
      </c>
      <c r="D131" s="11" t="s">
        <v>66</v>
      </c>
      <c r="E131" s="11" t="s">
        <v>63</v>
      </c>
      <c r="F131" s="11">
        <v>100</v>
      </c>
      <c r="G131" s="26">
        <v>0.76</v>
      </c>
      <c r="H131" s="26">
        <v>13.83</v>
      </c>
      <c r="I131" s="25"/>
    </row>
    <row r="132" spans="1:9" ht="15.75">
      <c r="A132" s="8" t="s">
        <v>161</v>
      </c>
      <c r="B132" s="11" t="s">
        <v>154</v>
      </c>
      <c r="C132" s="11" t="s">
        <v>74</v>
      </c>
      <c r="D132" s="11" t="s">
        <v>66</v>
      </c>
      <c r="E132" s="11" t="s">
        <v>63</v>
      </c>
      <c r="F132" s="11">
        <v>100</v>
      </c>
      <c r="G132" s="26">
        <v>0.69</v>
      </c>
      <c r="H132" s="26">
        <v>12.01</v>
      </c>
      <c r="I132" s="25"/>
    </row>
    <row r="133" spans="1:9" ht="15.75">
      <c r="A133" s="8" t="s">
        <v>162</v>
      </c>
      <c r="B133" s="11" t="s">
        <v>154</v>
      </c>
      <c r="C133" s="11" t="s">
        <v>74</v>
      </c>
      <c r="D133" s="11" t="s">
        <v>66</v>
      </c>
      <c r="E133" s="11" t="s">
        <v>63</v>
      </c>
      <c r="F133" s="11">
        <v>250</v>
      </c>
      <c r="G133" s="26">
        <v>1.8</v>
      </c>
      <c r="H133" s="26">
        <v>31.649999999999995</v>
      </c>
      <c r="I133" s="25"/>
    </row>
    <row r="134" spans="1:9" ht="15.75">
      <c r="A134" s="8" t="s">
        <v>163</v>
      </c>
      <c r="B134" s="11" t="s">
        <v>154</v>
      </c>
      <c r="C134" s="11" t="s">
        <v>74</v>
      </c>
      <c r="D134" s="11" t="s">
        <v>66</v>
      </c>
      <c r="E134" s="11" t="s">
        <v>63</v>
      </c>
      <c r="F134" s="11">
        <v>50</v>
      </c>
      <c r="G134" s="26">
        <v>0.35</v>
      </c>
      <c r="H134" s="26">
        <v>6.36</v>
      </c>
      <c r="I134" s="25"/>
    </row>
    <row r="135" spans="1:9" ht="15.75">
      <c r="A135" s="8" t="s">
        <v>164</v>
      </c>
      <c r="B135" s="11" t="s">
        <v>154</v>
      </c>
      <c r="C135" s="11" t="s">
        <v>74</v>
      </c>
      <c r="D135" s="11" t="s">
        <v>66</v>
      </c>
      <c r="E135" s="11" t="s">
        <v>63</v>
      </c>
      <c r="F135" s="11">
        <v>150</v>
      </c>
      <c r="G135" s="26">
        <v>0.97</v>
      </c>
      <c r="H135" s="26">
        <v>18.569999999999997</v>
      </c>
      <c r="I135" s="25"/>
    </row>
    <row r="136" spans="1:9" ht="15.75">
      <c r="A136" s="8" t="s">
        <v>165</v>
      </c>
      <c r="B136" s="11" t="s">
        <v>154</v>
      </c>
      <c r="C136" s="11" t="s">
        <v>74</v>
      </c>
      <c r="D136" s="11" t="s">
        <v>66</v>
      </c>
      <c r="E136" s="11" t="s">
        <v>63</v>
      </c>
      <c r="F136" s="11">
        <v>50</v>
      </c>
      <c r="G136" s="26">
        <v>0.18</v>
      </c>
      <c r="H136" s="26">
        <v>4.68</v>
      </c>
      <c r="I136" s="25"/>
    </row>
    <row r="137" spans="1:9" ht="15.75">
      <c r="A137" s="8" t="s">
        <v>166</v>
      </c>
      <c r="B137" s="11" t="s">
        <v>154</v>
      </c>
      <c r="C137" s="11" t="s">
        <v>74</v>
      </c>
      <c r="D137" s="11" t="s">
        <v>66</v>
      </c>
      <c r="E137" s="11" t="s">
        <v>63</v>
      </c>
      <c r="F137" s="11">
        <v>200</v>
      </c>
      <c r="G137" s="26">
        <v>1.47</v>
      </c>
      <c r="H137" s="26">
        <v>26.06</v>
      </c>
      <c r="I137" s="25"/>
    </row>
    <row r="138" spans="1:9" ht="15.75">
      <c r="A138" s="8" t="s">
        <v>167</v>
      </c>
      <c r="B138" s="11" t="s">
        <v>154</v>
      </c>
      <c r="C138" s="11" t="s">
        <v>74</v>
      </c>
      <c r="D138" s="11" t="s">
        <v>66</v>
      </c>
      <c r="E138" s="11" t="s">
        <v>63</v>
      </c>
      <c r="F138" s="11">
        <v>400</v>
      </c>
      <c r="G138" s="26">
        <v>2.72</v>
      </c>
      <c r="H138" s="26">
        <v>46.680000000000007</v>
      </c>
      <c r="I138" s="25"/>
    </row>
    <row r="139" spans="1:9" ht="15.75">
      <c r="A139" s="8" t="s">
        <v>168</v>
      </c>
      <c r="B139" s="11" t="s">
        <v>154</v>
      </c>
      <c r="C139" s="11" t="s">
        <v>74</v>
      </c>
      <c r="D139" s="11" t="s">
        <v>66</v>
      </c>
      <c r="E139" s="11" t="s">
        <v>63</v>
      </c>
      <c r="F139" s="11">
        <v>50</v>
      </c>
      <c r="G139" s="26">
        <v>0.21</v>
      </c>
      <c r="H139" s="26">
        <v>4.96</v>
      </c>
      <c r="I139" s="25"/>
    </row>
    <row r="140" spans="1:9" ht="15.75">
      <c r="A140" s="49" t="s">
        <v>172</v>
      </c>
      <c r="B140" s="50" t="s">
        <v>0</v>
      </c>
      <c r="C140" s="50" t="s">
        <v>0</v>
      </c>
      <c r="D140" s="50" t="s">
        <v>0</v>
      </c>
      <c r="E140" s="50" t="s">
        <v>0</v>
      </c>
      <c r="F140" s="13">
        <f>SUM(F126:F139)</f>
        <v>2050</v>
      </c>
      <c r="G140" s="32">
        <f>SUM(G126:G139)</f>
        <v>14.430000000000001</v>
      </c>
      <c r="H140" s="32">
        <f>SUM(H126:H139)</f>
        <v>259.93</v>
      </c>
      <c r="I140" s="25"/>
    </row>
    <row r="141" spans="1:9" ht="15.75">
      <c r="A141" s="12" t="s">
        <v>33</v>
      </c>
      <c r="B141" s="13" t="s">
        <v>0</v>
      </c>
      <c r="C141" s="13" t="s">
        <v>0</v>
      </c>
      <c r="D141" s="13" t="s">
        <v>0</v>
      </c>
      <c r="E141" s="13" t="s">
        <v>0</v>
      </c>
      <c r="F141" s="13">
        <f>SUM(F126:F139,F113:F123,F100:F111)</f>
        <v>5678</v>
      </c>
      <c r="G141" s="32">
        <f>SUM(G126:G139,G113:G123,G100:G111)</f>
        <v>42.129999999999995</v>
      </c>
      <c r="H141" s="32">
        <f>SUM(H126:H139,H113:H123,H100:H111)</f>
        <v>698.43</v>
      </c>
      <c r="I141" s="25"/>
    </row>
    <row r="142" spans="1:9" ht="16.5" thickBot="1">
      <c r="A142" s="16" t="s">
        <v>173</v>
      </c>
      <c r="B142" s="17" t="s">
        <v>0</v>
      </c>
      <c r="C142" s="17" t="s">
        <v>0</v>
      </c>
      <c r="D142" s="17" t="s">
        <v>0</v>
      </c>
      <c r="E142" s="17" t="s">
        <v>0</v>
      </c>
      <c r="F142" s="17">
        <f>F141+F99+F64</f>
        <v>25030</v>
      </c>
      <c r="G142" s="35">
        <f>G141+G99+G64</f>
        <v>135.32</v>
      </c>
      <c r="H142" s="17">
        <f>H141+H99+H64</f>
        <v>3726.6950000000002</v>
      </c>
      <c r="I142" s="25"/>
    </row>
    <row r="143" spans="1:9" ht="15.75">
      <c r="A143" s="18" t="s">
        <v>183</v>
      </c>
      <c r="B143" s="19"/>
      <c r="C143" s="19"/>
      <c r="D143" s="19"/>
      <c r="E143" s="19"/>
      <c r="F143" s="19"/>
      <c r="G143" s="19"/>
      <c r="H143" s="19"/>
    </row>
  </sheetData>
  <mergeCells count="7">
    <mergeCell ref="A124:E124"/>
    <mergeCell ref="A140:E140"/>
    <mergeCell ref="A1:H1"/>
    <mergeCell ref="A2:H2"/>
    <mergeCell ref="A3:H3"/>
    <mergeCell ref="F4:G4"/>
    <mergeCell ref="H4:H5"/>
  </mergeCells>
  <pageMargins left="0.74803149606299213" right="0.35433070866141736" top="0.59055118110236227" bottom="0.59055118110236227" header="0" footer="0"/>
  <pageSetup scale="48" orientation="portrait" r:id="rId1"/>
  <rowBreaks count="2" manualBreakCount="2">
    <brk id="64" max="7" man="1"/>
    <brk id="9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OutlineSymbols="0" showWhiteSpace="0" view="pageBreakPreview" topLeftCell="A16" zoomScale="70" zoomScaleNormal="100" zoomScaleSheetLayoutView="70" workbookViewId="0">
      <selection activeCell="C6" sqref="C6"/>
    </sheetView>
  </sheetViews>
  <sheetFormatPr defaultRowHeight="14.25"/>
  <cols>
    <col min="1" max="1" width="5" bestFit="1" customWidth="1"/>
    <col min="2" max="2" width="47.125" style="6" customWidth="1"/>
    <col min="3" max="4" width="18" bestFit="1" customWidth="1"/>
    <col min="5" max="5" width="26" customWidth="1"/>
    <col min="6" max="8" width="18" bestFit="1" customWidth="1"/>
    <col min="9" max="9" width="27" customWidth="1"/>
    <col min="10" max="10" width="18" bestFit="1" customWidth="1"/>
  </cols>
  <sheetData>
    <row r="1" spans="1:13" ht="23.25">
      <c r="A1" t="s">
        <v>0</v>
      </c>
      <c r="B1" s="60" t="s">
        <v>1</v>
      </c>
      <c r="C1" s="61"/>
      <c r="D1" s="61"/>
      <c r="E1" s="61"/>
      <c r="F1" s="61"/>
      <c r="G1" s="61"/>
      <c r="H1" s="61"/>
      <c r="I1" s="61"/>
      <c r="J1" s="61"/>
    </row>
    <row r="2" spans="1:13" ht="23.25">
      <c r="A2" t="s">
        <v>0</v>
      </c>
      <c r="B2" s="62" t="s">
        <v>49</v>
      </c>
      <c r="C2" s="61"/>
      <c r="D2" s="61"/>
      <c r="E2" s="61"/>
      <c r="F2" s="61"/>
      <c r="G2" s="61"/>
      <c r="H2" s="61"/>
      <c r="I2" s="61"/>
      <c r="J2" s="61"/>
    </row>
    <row r="3" spans="1:13" ht="23.25">
      <c r="A3" t="s">
        <v>0</v>
      </c>
      <c r="B3" s="62" t="s">
        <v>180</v>
      </c>
      <c r="C3" s="61"/>
      <c r="D3" s="61"/>
      <c r="E3" s="61"/>
      <c r="F3" s="61"/>
      <c r="G3" s="61"/>
      <c r="H3" s="61"/>
      <c r="I3" s="61"/>
      <c r="J3" s="61"/>
    </row>
    <row r="4" spans="1:13" ht="31.5" customHeight="1">
      <c r="A4" t="s">
        <v>0</v>
      </c>
      <c r="B4" s="5" t="s">
        <v>0</v>
      </c>
      <c r="C4" s="4" t="s">
        <v>0</v>
      </c>
      <c r="D4" s="4" t="s">
        <v>0</v>
      </c>
      <c r="E4" s="4" t="s">
        <v>0</v>
      </c>
      <c r="F4" s="4" t="s">
        <v>0</v>
      </c>
      <c r="G4" s="63" t="s">
        <v>2</v>
      </c>
      <c r="H4" s="64"/>
      <c r="I4" s="64"/>
      <c r="J4" s="64"/>
    </row>
    <row r="5" spans="1:13" ht="21.75" customHeight="1">
      <c r="A5" t="s">
        <v>0</v>
      </c>
      <c r="B5" s="65" t="s">
        <v>3</v>
      </c>
      <c r="C5" s="66">
        <v>45286</v>
      </c>
      <c r="D5" s="67" t="s">
        <v>0</v>
      </c>
      <c r="E5" s="67" t="s">
        <v>0</v>
      </c>
      <c r="F5" s="67" t="s">
        <v>0</v>
      </c>
      <c r="G5" s="67" t="s">
        <v>217</v>
      </c>
      <c r="H5" s="68"/>
      <c r="I5" s="68"/>
      <c r="J5" s="68"/>
    </row>
    <row r="6" spans="1:13" ht="178.5" customHeight="1">
      <c r="A6" t="s">
        <v>0</v>
      </c>
      <c r="B6" s="65" t="s">
        <v>0</v>
      </c>
      <c r="C6" s="36" t="s">
        <v>4</v>
      </c>
      <c r="D6" s="36" t="s">
        <v>5</v>
      </c>
      <c r="E6" s="36" t="s">
        <v>6</v>
      </c>
      <c r="F6" s="36" t="s">
        <v>7</v>
      </c>
      <c r="G6" s="36" t="s">
        <v>4</v>
      </c>
      <c r="H6" s="36" t="s">
        <v>5</v>
      </c>
      <c r="I6" s="36" t="s">
        <v>6</v>
      </c>
      <c r="J6" s="36" t="s">
        <v>7</v>
      </c>
    </row>
    <row r="7" spans="1:13" ht="20.25">
      <c r="A7" t="s">
        <v>0</v>
      </c>
      <c r="B7" s="37" t="s">
        <v>8</v>
      </c>
      <c r="C7" s="38">
        <v>0</v>
      </c>
      <c r="D7" s="38">
        <v>0</v>
      </c>
      <c r="E7" s="38">
        <v>0</v>
      </c>
      <c r="F7" s="38">
        <f>SUM(C7:E7)</f>
        <v>0</v>
      </c>
      <c r="G7" s="38">
        <v>0</v>
      </c>
      <c r="H7" s="38">
        <v>0</v>
      </c>
      <c r="I7" s="38">
        <v>0</v>
      </c>
      <c r="J7" s="38">
        <f>SUM(G7:I7)</f>
        <v>0</v>
      </c>
      <c r="K7" s="25"/>
      <c r="L7" s="25"/>
      <c r="M7" s="25"/>
    </row>
    <row r="8" spans="1:13" ht="20.25">
      <c r="A8" t="s">
        <v>0</v>
      </c>
      <c r="B8" s="37" t="s">
        <v>9</v>
      </c>
      <c r="C8" s="38">
        <v>0</v>
      </c>
      <c r="D8" s="38">
        <v>0</v>
      </c>
      <c r="E8" s="38">
        <v>0.66</v>
      </c>
      <c r="F8" s="38">
        <f t="shared" ref="F8:F16" si="0">SUM(C8:E8)</f>
        <v>0.66</v>
      </c>
      <c r="G8" s="38">
        <v>0</v>
      </c>
      <c r="H8" s="38">
        <v>0</v>
      </c>
      <c r="I8" s="38">
        <v>40.26</v>
      </c>
      <c r="J8" s="38">
        <f t="shared" ref="J8:J45" si="1">SUM(G8:I8)</f>
        <v>40.26</v>
      </c>
      <c r="K8" s="25"/>
      <c r="L8" s="25"/>
      <c r="M8" s="25"/>
    </row>
    <row r="9" spans="1:13" ht="20.25">
      <c r="A9" t="s">
        <v>0</v>
      </c>
      <c r="B9" s="37" t="s">
        <v>10</v>
      </c>
      <c r="C9" s="38">
        <v>0</v>
      </c>
      <c r="D9" s="38">
        <v>2.14</v>
      </c>
      <c r="E9" s="38">
        <v>0.51</v>
      </c>
      <c r="F9" s="38">
        <f t="shared" si="0"/>
        <v>2.6500000000000004</v>
      </c>
      <c r="G9" s="38">
        <v>0</v>
      </c>
      <c r="H9" s="38">
        <v>18.3</v>
      </c>
      <c r="I9" s="38">
        <v>55.07</v>
      </c>
      <c r="J9" s="38">
        <f t="shared" si="1"/>
        <v>73.37</v>
      </c>
      <c r="K9" s="25"/>
      <c r="L9" s="25"/>
      <c r="M9" s="25"/>
    </row>
    <row r="10" spans="1:13" ht="20.25">
      <c r="A10" t="s">
        <v>0</v>
      </c>
      <c r="B10" s="37" t="s">
        <v>11</v>
      </c>
      <c r="C10" s="38">
        <v>0</v>
      </c>
      <c r="D10" s="38">
        <v>0.09</v>
      </c>
      <c r="E10" s="38">
        <v>2.97</v>
      </c>
      <c r="F10" s="38">
        <f t="shared" si="0"/>
        <v>3.06</v>
      </c>
      <c r="G10" s="38">
        <v>0</v>
      </c>
      <c r="H10" s="38">
        <v>2.6700000000000004</v>
      </c>
      <c r="I10" s="38">
        <v>78.689999999999984</v>
      </c>
      <c r="J10" s="38">
        <f t="shared" si="1"/>
        <v>81.359999999999985</v>
      </c>
      <c r="K10" s="25"/>
      <c r="L10" s="25"/>
      <c r="M10" s="25"/>
    </row>
    <row r="11" spans="1:13" ht="20.25">
      <c r="A11" t="s">
        <v>0</v>
      </c>
      <c r="B11" s="37" t="s">
        <v>12</v>
      </c>
      <c r="C11" s="38">
        <v>0</v>
      </c>
      <c r="D11" s="38">
        <v>0</v>
      </c>
      <c r="E11" s="38">
        <v>0</v>
      </c>
      <c r="F11" s="38">
        <f t="shared" si="0"/>
        <v>0</v>
      </c>
      <c r="G11" s="38">
        <v>0</v>
      </c>
      <c r="H11" s="38">
        <v>0</v>
      </c>
      <c r="I11" s="38">
        <v>0</v>
      </c>
      <c r="J11" s="38">
        <f t="shared" si="1"/>
        <v>0</v>
      </c>
      <c r="K11" s="25"/>
      <c r="L11" s="25"/>
      <c r="M11" s="25"/>
    </row>
    <row r="12" spans="1:13" ht="20.25">
      <c r="A12" t="s">
        <v>0</v>
      </c>
      <c r="B12" s="37" t="s">
        <v>13</v>
      </c>
      <c r="C12" s="38">
        <v>0</v>
      </c>
      <c r="D12" s="38">
        <v>0</v>
      </c>
      <c r="E12" s="38">
        <v>0</v>
      </c>
      <c r="F12" s="38">
        <f t="shared" si="0"/>
        <v>0</v>
      </c>
      <c r="G12" s="38">
        <v>0</v>
      </c>
      <c r="H12" s="38">
        <v>0</v>
      </c>
      <c r="I12" s="38">
        <v>0</v>
      </c>
      <c r="J12" s="38">
        <f t="shared" si="1"/>
        <v>0</v>
      </c>
      <c r="K12" s="25"/>
      <c r="L12" s="25"/>
      <c r="M12" s="25"/>
    </row>
    <row r="13" spans="1:13" ht="20.25">
      <c r="A13" t="s">
        <v>0</v>
      </c>
      <c r="B13" s="37" t="s">
        <v>14</v>
      </c>
      <c r="C13" s="38">
        <v>0</v>
      </c>
      <c r="D13" s="38">
        <v>2.21</v>
      </c>
      <c r="E13" s="38">
        <v>1.67</v>
      </c>
      <c r="F13" s="38">
        <f t="shared" si="0"/>
        <v>3.88</v>
      </c>
      <c r="G13" s="38">
        <v>0</v>
      </c>
      <c r="H13" s="38">
        <v>83.330000000000013</v>
      </c>
      <c r="I13" s="38">
        <v>42.720000000000027</v>
      </c>
      <c r="J13" s="38">
        <f t="shared" si="1"/>
        <v>126.05000000000004</v>
      </c>
      <c r="K13" s="25"/>
      <c r="L13" s="25"/>
      <c r="M13" s="25"/>
    </row>
    <row r="14" spans="1:13" ht="20.25">
      <c r="A14" t="s">
        <v>0</v>
      </c>
      <c r="B14" s="37" t="s">
        <v>15</v>
      </c>
      <c r="C14" s="38">
        <v>4.54</v>
      </c>
      <c r="D14" s="38">
        <v>19.41</v>
      </c>
      <c r="E14" s="38">
        <v>0.3</v>
      </c>
      <c r="F14" s="38">
        <f>SUM(C14:E14)</f>
        <v>24.25</v>
      </c>
      <c r="G14" s="38">
        <v>249.79999999999998</v>
      </c>
      <c r="H14" s="38">
        <v>543.23</v>
      </c>
      <c r="I14" s="38">
        <v>11.81</v>
      </c>
      <c r="J14" s="38">
        <f t="shared" si="1"/>
        <v>804.83999999999992</v>
      </c>
      <c r="K14" s="25"/>
      <c r="L14" s="25"/>
      <c r="M14" s="25"/>
    </row>
    <row r="15" spans="1:13" ht="20.25">
      <c r="A15" t="s">
        <v>0</v>
      </c>
      <c r="B15" s="37" t="s">
        <v>16</v>
      </c>
      <c r="C15" s="38">
        <v>0</v>
      </c>
      <c r="D15" s="38">
        <v>6.5</v>
      </c>
      <c r="E15" s="38">
        <v>0</v>
      </c>
      <c r="F15" s="38">
        <f t="shared" si="0"/>
        <v>6.5</v>
      </c>
      <c r="G15" s="38">
        <v>0</v>
      </c>
      <c r="H15" s="38">
        <v>209</v>
      </c>
      <c r="I15" s="38">
        <v>0</v>
      </c>
      <c r="J15" s="38">
        <f t="shared" si="1"/>
        <v>209</v>
      </c>
      <c r="K15" s="25"/>
      <c r="L15" s="25"/>
      <c r="M15" s="25"/>
    </row>
    <row r="16" spans="1:13" ht="20.25">
      <c r="A16" t="s">
        <v>0</v>
      </c>
      <c r="B16" s="37" t="s">
        <v>17</v>
      </c>
      <c r="C16" s="38">
        <v>0</v>
      </c>
      <c r="D16" s="38">
        <v>0.37</v>
      </c>
      <c r="E16" s="38">
        <v>0.69</v>
      </c>
      <c r="F16" s="38">
        <f t="shared" si="0"/>
        <v>1.06</v>
      </c>
      <c r="G16" s="38">
        <v>0</v>
      </c>
      <c r="H16" s="38">
        <v>12.120000000000001</v>
      </c>
      <c r="I16" s="38">
        <v>18.14</v>
      </c>
      <c r="J16" s="38">
        <f t="shared" si="1"/>
        <v>30.26</v>
      </c>
      <c r="K16" s="25"/>
      <c r="L16" s="25"/>
      <c r="M16" s="25"/>
    </row>
    <row r="17" spans="1:13" ht="20.25">
      <c r="A17" t="s">
        <v>0</v>
      </c>
      <c r="B17" s="39" t="s">
        <v>18</v>
      </c>
      <c r="C17" s="40">
        <f>SUM(C7:C16)</f>
        <v>4.54</v>
      </c>
      <c r="D17" s="40">
        <f t="shared" ref="D17:E17" si="2">SUM(D7:D16)</f>
        <v>30.720000000000002</v>
      </c>
      <c r="E17" s="40">
        <f t="shared" si="2"/>
        <v>6.8000000000000007</v>
      </c>
      <c r="F17" s="40">
        <f>SUM(F7:F16)</f>
        <v>42.06</v>
      </c>
      <c r="G17" s="40">
        <f t="shared" ref="G17" si="3">SUM(G7:G16)</f>
        <v>249.79999999999998</v>
      </c>
      <c r="H17" s="40">
        <f t="shared" ref="H17" si="4">SUM(H7:H16)</f>
        <v>868.65</v>
      </c>
      <c r="I17" s="40">
        <f t="shared" ref="I17" si="5">SUM(I7:I16)</f>
        <v>246.69</v>
      </c>
      <c r="J17" s="40">
        <f t="shared" ref="J17" si="6">SUM(J7:J16)</f>
        <v>1365.1399999999999</v>
      </c>
      <c r="K17" s="25"/>
      <c r="L17" s="25"/>
      <c r="M17" s="25"/>
    </row>
    <row r="18" spans="1:13" ht="20.25">
      <c r="A18" t="s">
        <v>0</v>
      </c>
      <c r="B18" s="37" t="s">
        <v>19</v>
      </c>
      <c r="C18" s="38">
        <v>0</v>
      </c>
      <c r="D18" s="38">
        <v>1.4</v>
      </c>
      <c r="E18" s="38">
        <v>1.1000000000000001</v>
      </c>
      <c r="F18" s="38">
        <f>SUM(C18:E18)</f>
        <v>2.5</v>
      </c>
      <c r="G18" s="38">
        <v>0</v>
      </c>
      <c r="H18" s="38">
        <v>33.900000000000006</v>
      </c>
      <c r="I18" s="38">
        <v>25.000000000000007</v>
      </c>
      <c r="J18" s="38">
        <f>SUM(G18:I18)</f>
        <v>58.900000000000013</v>
      </c>
      <c r="K18" s="25"/>
      <c r="L18" s="25"/>
      <c r="M18" s="25"/>
    </row>
    <row r="19" spans="1:13" ht="20.25">
      <c r="A19" t="s">
        <v>0</v>
      </c>
      <c r="B19" s="37" t="s">
        <v>20</v>
      </c>
      <c r="C19" s="38">
        <v>15.4</v>
      </c>
      <c r="D19" s="38">
        <v>27.3</v>
      </c>
      <c r="E19" s="38">
        <v>0.1</v>
      </c>
      <c r="F19" s="38">
        <f>SUM(C19:E19)</f>
        <v>42.800000000000004</v>
      </c>
      <c r="G19" s="38">
        <v>1107.9000000000001</v>
      </c>
      <c r="H19" s="38">
        <v>663.8</v>
      </c>
      <c r="I19" s="38">
        <v>1.9000000000000004</v>
      </c>
      <c r="J19" s="38">
        <f t="shared" ref="J19:J24" si="7">SUM(G19:I19)</f>
        <v>1773.6000000000001</v>
      </c>
      <c r="K19" s="25"/>
      <c r="L19" s="25"/>
      <c r="M19" s="25"/>
    </row>
    <row r="20" spans="1:13" ht="20.25">
      <c r="A20" t="s">
        <v>0</v>
      </c>
      <c r="B20" s="37" t="s">
        <v>21</v>
      </c>
      <c r="C20" s="38">
        <v>6.7</v>
      </c>
      <c r="D20" s="38">
        <v>7</v>
      </c>
      <c r="E20" s="38">
        <v>2.2999999999999998</v>
      </c>
      <c r="F20" s="38">
        <f t="shared" ref="F20:F23" si="8">SUM(C20:E20)</f>
        <v>16</v>
      </c>
      <c r="G20" s="38">
        <v>170.00000000000003</v>
      </c>
      <c r="H20" s="38">
        <v>149.69999999999999</v>
      </c>
      <c r="I20" s="38">
        <v>42.099999999999994</v>
      </c>
      <c r="J20" s="38">
        <f t="shared" si="7"/>
        <v>361.80000000000007</v>
      </c>
      <c r="K20" s="25"/>
      <c r="L20" s="25"/>
      <c r="M20" s="25"/>
    </row>
    <row r="21" spans="1:13" ht="20.25">
      <c r="A21" t="s">
        <v>0</v>
      </c>
      <c r="B21" s="37" t="s">
        <v>22</v>
      </c>
      <c r="C21" s="38">
        <v>5.0999999999999996</v>
      </c>
      <c r="D21" s="38">
        <v>14.1</v>
      </c>
      <c r="E21" s="41">
        <v>0</v>
      </c>
      <c r="F21" s="38">
        <f t="shared" si="8"/>
        <v>19.2</v>
      </c>
      <c r="G21" s="38">
        <v>269.70000000000005</v>
      </c>
      <c r="H21" s="38">
        <v>331.8</v>
      </c>
      <c r="I21" s="38">
        <v>0</v>
      </c>
      <c r="J21" s="38">
        <f>SUM(G21:I21)</f>
        <v>601.5</v>
      </c>
      <c r="K21" s="25"/>
      <c r="L21" s="25"/>
      <c r="M21" s="25"/>
    </row>
    <row r="22" spans="1:13" ht="20.25">
      <c r="A22" t="s">
        <v>0</v>
      </c>
      <c r="B22" s="37" t="s">
        <v>23</v>
      </c>
      <c r="C22" s="38">
        <v>0</v>
      </c>
      <c r="D22" s="38">
        <v>0</v>
      </c>
      <c r="E22" s="38">
        <v>0</v>
      </c>
      <c r="F22" s="38">
        <f t="shared" si="8"/>
        <v>0</v>
      </c>
      <c r="G22" s="38">
        <v>0</v>
      </c>
      <c r="H22" s="38">
        <v>0</v>
      </c>
      <c r="I22" s="38">
        <v>0</v>
      </c>
      <c r="J22" s="38">
        <f t="shared" si="7"/>
        <v>0</v>
      </c>
      <c r="K22" s="25"/>
      <c r="L22" s="25"/>
      <c r="M22" s="25"/>
    </row>
    <row r="23" spans="1:13" ht="40.5">
      <c r="A23" t="s">
        <v>0</v>
      </c>
      <c r="B23" s="36" t="s">
        <v>24</v>
      </c>
      <c r="C23" s="38">
        <v>0</v>
      </c>
      <c r="D23" s="38">
        <v>0</v>
      </c>
      <c r="E23" s="38">
        <v>0</v>
      </c>
      <c r="F23" s="38">
        <f t="shared" si="8"/>
        <v>0</v>
      </c>
      <c r="G23" s="38">
        <v>0</v>
      </c>
      <c r="H23" s="38">
        <v>0</v>
      </c>
      <c r="I23" s="38">
        <v>0</v>
      </c>
      <c r="J23" s="38">
        <f t="shared" si="7"/>
        <v>0</v>
      </c>
      <c r="K23" s="25"/>
      <c r="L23" s="25"/>
      <c r="M23" s="25"/>
    </row>
    <row r="24" spans="1:13" ht="20.25">
      <c r="A24" t="s">
        <v>0</v>
      </c>
      <c r="B24" s="37" t="s">
        <v>25</v>
      </c>
      <c r="C24" s="38">
        <v>0</v>
      </c>
      <c r="D24" s="38">
        <v>0</v>
      </c>
      <c r="E24" s="38">
        <v>0</v>
      </c>
      <c r="F24" s="38">
        <f t="shared" ref="F24:F45" si="9">SUM(C24:E24)</f>
        <v>0</v>
      </c>
      <c r="G24" s="38">
        <v>0</v>
      </c>
      <c r="H24" s="38">
        <v>0</v>
      </c>
      <c r="I24" s="38">
        <v>0</v>
      </c>
      <c r="J24" s="38">
        <f t="shared" si="7"/>
        <v>0</v>
      </c>
      <c r="K24" s="25"/>
      <c r="L24" s="25"/>
      <c r="M24" s="25"/>
    </row>
    <row r="25" spans="1:13" ht="20.25">
      <c r="A25" t="s">
        <v>0</v>
      </c>
      <c r="B25" s="39" t="s">
        <v>26</v>
      </c>
      <c r="C25" s="40">
        <f>SUM(C18:C24)</f>
        <v>27.200000000000003</v>
      </c>
      <c r="D25" s="40">
        <f>SUM(D18:D24)</f>
        <v>49.800000000000004</v>
      </c>
      <c r="E25" s="40">
        <f>SUM(E18:E24)</f>
        <v>3.5</v>
      </c>
      <c r="F25" s="40">
        <f>SUM(F18:F24)</f>
        <v>80.5</v>
      </c>
      <c r="G25" s="40">
        <f t="shared" ref="G25" si="10">SUM(G18:G24)</f>
        <v>1547.6000000000001</v>
      </c>
      <c r="H25" s="40">
        <f t="shared" ref="H25" si="11">SUM(H18:H24)</f>
        <v>1179.1999999999998</v>
      </c>
      <c r="I25" s="40">
        <f t="shared" ref="I25" si="12">SUM(I18:I24)</f>
        <v>69</v>
      </c>
      <c r="J25" s="40">
        <f t="shared" ref="J25" si="13">SUM(J18:J24)</f>
        <v>2795.8</v>
      </c>
      <c r="K25" s="25"/>
      <c r="L25" s="25"/>
      <c r="M25" s="25"/>
    </row>
    <row r="26" spans="1:13" ht="20.25">
      <c r="A26" t="s">
        <v>0</v>
      </c>
      <c r="B26" s="37" t="s">
        <v>27</v>
      </c>
      <c r="C26" s="38">
        <v>11.04</v>
      </c>
      <c r="D26" s="38">
        <v>13.74</v>
      </c>
      <c r="E26" s="38">
        <v>0</v>
      </c>
      <c r="F26" s="38">
        <f t="shared" ref="F26:F31" si="14">SUM(C26:E26)</f>
        <v>24.78</v>
      </c>
      <c r="G26" s="38">
        <v>326.97000000000003</v>
      </c>
      <c r="H26" s="38">
        <v>276</v>
      </c>
      <c r="I26" s="38">
        <v>0</v>
      </c>
      <c r="J26" s="38">
        <f t="shared" si="1"/>
        <v>602.97</v>
      </c>
      <c r="K26" s="25"/>
      <c r="L26" s="25"/>
      <c r="M26" s="25"/>
    </row>
    <row r="27" spans="1:13" ht="20.25">
      <c r="A27" t="s">
        <v>0</v>
      </c>
      <c r="B27" s="37" t="s">
        <v>28</v>
      </c>
      <c r="C27" s="38">
        <v>0.46</v>
      </c>
      <c r="D27" s="38">
        <v>17.66</v>
      </c>
      <c r="E27" s="38">
        <v>0</v>
      </c>
      <c r="F27" s="38">
        <f t="shared" si="14"/>
        <v>18.12</v>
      </c>
      <c r="G27" s="38">
        <v>18.290000000000006</v>
      </c>
      <c r="H27" s="38">
        <v>420.97000000000008</v>
      </c>
      <c r="I27" s="38">
        <v>0</v>
      </c>
      <c r="J27" s="38">
        <f t="shared" si="1"/>
        <v>439.2600000000001</v>
      </c>
      <c r="K27" s="25"/>
      <c r="L27" s="25"/>
      <c r="M27" s="25"/>
    </row>
    <row r="28" spans="1:13" ht="20.25">
      <c r="A28" t="s">
        <v>0</v>
      </c>
      <c r="B28" s="37" t="s">
        <v>29</v>
      </c>
      <c r="C28" s="38">
        <v>18.47</v>
      </c>
      <c r="D28" s="38">
        <v>31.04</v>
      </c>
      <c r="E28" s="38">
        <v>15.55</v>
      </c>
      <c r="F28" s="38">
        <f t="shared" si="14"/>
        <v>65.06</v>
      </c>
      <c r="G28" s="38">
        <v>463.96000000000004</v>
      </c>
      <c r="H28" s="38">
        <v>629.80000000000007</v>
      </c>
      <c r="I28" s="38">
        <v>350.81</v>
      </c>
      <c r="J28" s="38">
        <f t="shared" si="1"/>
        <v>1444.5700000000002</v>
      </c>
      <c r="K28" s="25"/>
      <c r="L28" s="25"/>
      <c r="M28" s="25"/>
    </row>
    <row r="29" spans="1:13" ht="20.25">
      <c r="A29" t="s">
        <v>0</v>
      </c>
      <c r="B29" s="37" t="s">
        <v>30</v>
      </c>
      <c r="C29" s="38">
        <v>0.44</v>
      </c>
      <c r="D29" s="38">
        <v>1.47</v>
      </c>
      <c r="E29" s="38">
        <v>0</v>
      </c>
      <c r="F29" s="38">
        <f t="shared" si="14"/>
        <v>1.91</v>
      </c>
      <c r="G29" s="38">
        <v>6.21</v>
      </c>
      <c r="H29" s="38">
        <v>32.18</v>
      </c>
      <c r="I29" s="38">
        <v>0</v>
      </c>
      <c r="J29" s="38">
        <f t="shared" si="1"/>
        <v>38.39</v>
      </c>
      <c r="K29" s="25"/>
      <c r="L29" s="25"/>
      <c r="M29" s="25"/>
    </row>
    <row r="30" spans="1:13" ht="20.25">
      <c r="A30" t="s">
        <v>0</v>
      </c>
      <c r="B30" s="37" t="s">
        <v>31</v>
      </c>
      <c r="C30" s="38">
        <v>27.23</v>
      </c>
      <c r="D30" s="38">
        <v>29.1</v>
      </c>
      <c r="E30" s="38">
        <v>0</v>
      </c>
      <c r="F30" s="38">
        <f t="shared" si="14"/>
        <v>56.33</v>
      </c>
      <c r="G30" s="38">
        <v>319.96000000000004</v>
      </c>
      <c r="H30" s="38">
        <v>529.69999999999993</v>
      </c>
      <c r="I30" s="38">
        <v>0</v>
      </c>
      <c r="J30" s="38">
        <f t="shared" si="1"/>
        <v>849.66</v>
      </c>
      <c r="K30" s="25"/>
      <c r="L30" s="25"/>
      <c r="M30" s="25"/>
    </row>
    <row r="31" spans="1:13" ht="20.25">
      <c r="A31" t="s">
        <v>0</v>
      </c>
      <c r="B31" s="37" t="s">
        <v>32</v>
      </c>
      <c r="C31" s="38">
        <v>0</v>
      </c>
      <c r="D31" s="38">
        <v>0.06</v>
      </c>
      <c r="E31" s="38">
        <v>0</v>
      </c>
      <c r="F31" s="38">
        <f t="shared" si="14"/>
        <v>0.06</v>
      </c>
      <c r="G31" s="38">
        <v>0</v>
      </c>
      <c r="H31" s="38">
        <v>0.97000000000000042</v>
      </c>
      <c r="I31" s="38">
        <v>0</v>
      </c>
      <c r="J31" s="38">
        <f t="shared" si="1"/>
        <v>0.97000000000000042</v>
      </c>
      <c r="K31" s="25"/>
      <c r="L31" s="25"/>
      <c r="M31" s="25"/>
    </row>
    <row r="32" spans="1:13" ht="20.25">
      <c r="A32" t="s">
        <v>0</v>
      </c>
      <c r="B32" s="39" t="s">
        <v>33</v>
      </c>
      <c r="C32" s="40">
        <f>SUM(C26:C31)</f>
        <v>57.64</v>
      </c>
      <c r="D32" s="40">
        <f>SUM(D26:D31)</f>
        <v>93.07</v>
      </c>
      <c r="E32" s="40">
        <f>SUM(E26:E31)</f>
        <v>15.55</v>
      </c>
      <c r="F32" s="40">
        <f>SUM(F26:F31)</f>
        <v>166.26</v>
      </c>
      <c r="G32" s="40">
        <f t="shared" ref="G32" si="15">SUM(G26:G31)</f>
        <v>1135.3900000000001</v>
      </c>
      <c r="H32" s="40">
        <f t="shared" ref="H32" si="16">SUM(H26:H31)</f>
        <v>1889.6200000000001</v>
      </c>
      <c r="I32" s="40">
        <f t="shared" ref="I32" si="17">SUM(I26:I31)</f>
        <v>350.81</v>
      </c>
      <c r="J32" s="40">
        <f t="shared" ref="J32" si="18">SUM(J26:J31)</f>
        <v>3375.8199999999997</v>
      </c>
      <c r="K32" s="25"/>
      <c r="L32" s="25"/>
      <c r="M32" s="25"/>
    </row>
    <row r="33" spans="1:13" ht="20.25">
      <c r="A33" t="s">
        <v>0</v>
      </c>
      <c r="B33" s="37" t="s">
        <v>34</v>
      </c>
      <c r="C33" s="38">
        <v>0</v>
      </c>
      <c r="D33" s="38">
        <v>0.48</v>
      </c>
      <c r="E33" s="38">
        <v>0</v>
      </c>
      <c r="F33" s="38">
        <f t="shared" si="9"/>
        <v>0.48</v>
      </c>
      <c r="G33" s="38">
        <v>0</v>
      </c>
      <c r="H33" s="38">
        <v>14.161340000000003</v>
      </c>
      <c r="I33" s="38">
        <v>0</v>
      </c>
      <c r="J33" s="38">
        <f t="shared" si="1"/>
        <v>14.161340000000003</v>
      </c>
      <c r="K33" s="25"/>
      <c r="L33" s="25"/>
      <c r="M33" s="25"/>
    </row>
    <row r="34" spans="1:13" ht="20.25">
      <c r="A34" t="s">
        <v>0</v>
      </c>
      <c r="B34" s="37" t="s">
        <v>35</v>
      </c>
      <c r="C34" s="38">
        <v>0</v>
      </c>
      <c r="D34" s="38">
        <v>0</v>
      </c>
      <c r="E34" s="38">
        <v>0</v>
      </c>
      <c r="F34" s="38">
        <f t="shared" si="9"/>
        <v>0</v>
      </c>
      <c r="G34" s="38">
        <v>0</v>
      </c>
      <c r="H34" s="38">
        <v>0</v>
      </c>
      <c r="I34" s="38">
        <v>0</v>
      </c>
      <c r="J34" s="38">
        <f t="shared" si="1"/>
        <v>0</v>
      </c>
      <c r="K34" s="25"/>
      <c r="L34" s="25"/>
      <c r="M34" s="25"/>
    </row>
    <row r="35" spans="1:13" ht="20.25">
      <c r="A35" t="s">
        <v>0</v>
      </c>
      <c r="B35" s="37" t="s">
        <v>36</v>
      </c>
      <c r="C35" s="38">
        <v>0</v>
      </c>
      <c r="D35" s="38">
        <v>1.81</v>
      </c>
      <c r="E35" s="38">
        <v>0</v>
      </c>
      <c r="F35" s="38">
        <f t="shared" si="9"/>
        <v>1.81</v>
      </c>
      <c r="G35" s="38">
        <v>0</v>
      </c>
      <c r="H35" s="38">
        <v>44.931233999999996</v>
      </c>
      <c r="I35" s="38">
        <v>0</v>
      </c>
      <c r="J35" s="38">
        <f t="shared" si="1"/>
        <v>44.931233999999996</v>
      </c>
      <c r="K35" s="25"/>
      <c r="L35" s="25"/>
      <c r="M35" s="25"/>
    </row>
    <row r="36" spans="1:13" ht="20.25">
      <c r="A36" t="s">
        <v>0</v>
      </c>
      <c r="B36" s="37" t="s">
        <v>37</v>
      </c>
      <c r="C36" s="38">
        <v>0</v>
      </c>
      <c r="D36" s="38">
        <v>0</v>
      </c>
      <c r="E36" s="38">
        <v>0</v>
      </c>
      <c r="F36" s="38">
        <f t="shared" si="9"/>
        <v>0</v>
      </c>
      <c r="G36" s="38">
        <v>0</v>
      </c>
      <c r="H36" s="38">
        <v>18.48</v>
      </c>
      <c r="I36" s="38">
        <v>0</v>
      </c>
      <c r="J36" s="38">
        <f t="shared" si="1"/>
        <v>18.48</v>
      </c>
      <c r="K36" s="25"/>
      <c r="L36" s="25"/>
      <c r="M36" s="25"/>
    </row>
    <row r="37" spans="1:13" ht="20.25">
      <c r="A37" t="s">
        <v>0</v>
      </c>
      <c r="B37" s="37" t="s">
        <v>38</v>
      </c>
      <c r="C37" s="38">
        <v>0</v>
      </c>
      <c r="D37" s="38">
        <v>0</v>
      </c>
      <c r="E37" s="38">
        <v>0</v>
      </c>
      <c r="F37" s="38">
        <f t="shared" si="9"/>
        <v>0</v>
      </c>
      <c r="G37" s="38">
        <v>0</v>
      </c>
      <c r="H37" s="38">
        <v>0</v>
      </c>
      <c r="I37" s="38">
        <v>0</v>
      </c>
      <c r="J37" s="38">
        <f t="shared" si="1"/>
        <v>0</v>
      </c>
      <c r="K37" s="25"/>
      <c r="L37" s="25"/>
      <c r="M37" s="25"/>
    </row>
    <row r="38" spans="1:13" ht="20.25">
      <c r="A38" t="s">
        <v>0</v>
      </c>
      <c r="B38" s="39" t="s">
        <v>39</v>
      </c>
      <c r="C38" s="40">
        <f>SUM(C33:C37)</f>
        <v>0</v>
      </c>
      <c r="D38" s="40">
        <f t="shared" ref="D38:E38" si="19">SUM(D33:D37)</f>
        <v>2.29</v>
      </c>
      <c r="E38" s="40">
        <f t="shared" si="19"/>
        <v>0</v>
      </c>
      <c r="F38" s="40">
        <f>SUM(F33:F37)</f>
        <v>2.29</v>
      </c>
      <c r="G38" s="40">
        <f t="shared" ref="G38" si="20">SUM(G33:G37)</f>
        <v>0</v>
      </c>
      <c r="H38" s="40">
        <f t="shared" ref="H38" si="21">SUM(H33:H37)</f>
        <v>77.572574000000003</v>
      </c>
      <c r="I38" s="40">
        <f t="shared" ref="I38" si="22">SUM(I33:I37)</f>
        <v>0</v>
      </c>
      <c r="J38" s="40">
        <f t="shared" ref="J38" si="23">SUM(J33:J37)</f>
        <v>77.572574000000003</v>
      </c>
      <c r="K38" s="25"/>
      <c r="L38" s="25"/>
      <c r="M38" s="25"/>
    </row>
    <row r="39" spans="1:13" ht="20.25">
      <c r="A39" t="s">
        <v>0</v>
      </c>
      <c r="B39" s="37" t="s">
        <v>40</v>
      </c>
      <c r="C39" s="38">
        <v>0</v>
      </c>
      <c r="D39" s="38">
        <v>0</v>
      </c>
      <c r="E39" s="38">
        <v>0</v>
      </c>
      <c r="F39" s="38">
        <f t="shared" si="9"/>
        <v>0</v>
      </c>
      <c r="G39" s="38">
        <v>0</v>
      </c>
      <c r="H39" s="38">
        <v>0</v>
      </c>
      <c r="I39" s="38">
        <v>0</v>
      </c>
      <c r="J39" s="38">
        <f t="shared" si="1"/>
        <v>0</v>
      </c>
      <c r="K39" s="25"/>
      <c r="L39" s="25"/>
      <c r="M39" s="25"/>
    </row>
    <row r="40" spans="1:13" ht="20.25">
      <c r="A40" t="s">
        <v>0</v>
      </c>
      <c r="B40" s="37" t="s">
        <v>41</v>
      </c>
      <c r="C40" s="38">
        <v>0</v>
      </c>
      <c r="D40" s="38">
        <v>0.98</v>
      </c>
      <c r="E40" s="38">
        <v>0</v>
      </c>
      <c r="F40" s="38">
        <f t="shared" si="9"/>
        <v>0.98</v>
      </c>
      <c r="G40" s="38">
        <v>0</v>
      </c>
      <c r="H40" s="38">
        <v>20.861234000000003</v>
      </c>
      <c r="I40" s="38">
        <v>0</v>
      </c>
      <c r="J40" s="38">
        <f t="shared" si="1"/>
        <v>20.861234000000003</v>
      </c>
      <c r="K40" s="25"/>
      <c r="L40" s="25"/>
      <c r="M40" s="25"/>
    </row>
    <row r="41" spans="1:13" ht="20.25">
      <c r="A41" t="s">
        <v>0</v>
      </c>
      <c r="B41" s="37" t="s">
        <v>42</v>
      </c>
      <c r="C41" s="38">
        <v>0</v>
      </c>
      <c r="D41" s="38">
        <v>0</v>
      </c>
      <c r="E41" s="38">
        <v>0</v>
      </c>
      <c r="F41" s="38">
        <f t="shared" si="9"/>
        <v>0</v>
      </c>
      <c r="G41" s="38">
        <v>0</v>
      </c>
      <c r="H41" s="38">
        <v>0</v>
      </c>
      <c r="I41" s="38">
        <v>0</v>
      </c>
      <c r="J41" s="38">
        <f t="shared" si="1"/>
        <v>0</v>
      </c>
      <c r="K41" s="25"/>
      <c r="L41" s="25"/>
      <c r="M41" s="25"/>
    </row>
    <row r="42" spans="1:13" ht="20.25">
      <c r="A42" t="s">
        <v>0</v>
      </c>
      <c r="B42" s="37" t="s">
        <v>43</v>
      </c>
      <c r="C42" s="38">
        <v>0</v>
      </c>
      <c r="D42" s="38">
        <v>0</v>
      </c>
      <c r="E42" s="38">
        <v>0</v>
      </c>
      <c r="F42" s="38">
        <f t="shared" si="9"/>
        <v>0</v>
      </c>
      <c r="G42" s="38">
        <v>0</v>
      </c>
      <c r="H42" s="38">
        <v>0.1</v>
      </c>
      <c r="I42" s="38">
        <v>0</v>
      </c>
      <c r="J42" s="38">
        <f t="shared" si="1"/>
        <v>0.1</v>
      </c>
      <c r="K42" s="25"/>
      <c r="L42" s="25"/>
      <c r="M42" s="25"/>
    </row>
    <row r="43" spans="1:13" ht="20.25">
      <c r="A43" t="s">
        <v>0</v>
      </c>
      <c r="B43" s="37" t="s">
        <v>44</v>
      </c>
      <c r="C43" s="38">
        <v>0</v>
      </c>
      <c r="D43" s="38">
        <v>0.11</v>
      </c>
      <c r="E43" s="38">
        <v>0</v>
      </c>
      <c r="F43" s="38">
        <f t="shared" si="9"/>
        <v>0.11</v>
      </c>
      <c r="G43" s="38">
        <v>0</v>
      </c>
      <c r="H43" s="38">
        <v>3.2513400000000003</v>
      </c>
      <c r="I43" s="38">
        <v>0</v>
      </c>
      <c r="J43" s="38">
        <f t="shared" si="1"/>
        <v>3.2513400000000003</v>
      </c>
      <c r="K43" s="25"/>
      <c r="L43" s="25"/>
      <c r="M43" s="25"/>
    </row>
    <row r="44" spans="1:13" ht="20.25">
      <c r="A44" t="s">
        <v>0</v>
      </c>
      <c r="B44" s="37" t="s">
        <v>45</v>
      </c>
      <c r="C44" s="38">
        <v>0</v>
      </c>
      <c r="D44" s="38">
        <v>0</v>
      </c>
      <c r="E44" s="38">
        <v>0</v>
      </c>
      <c r="F44" s="38">
        <f t="shared" si="9"/>
        <v>0</v>
      </c>
      <c r="G44" s="38">
        <v>0</v>
      </c>
      <c r="H44" s="38">
        <v>0</v>
      </c>
      <c r="I44" s="38">
        <v>0</v>
      </c>
      <c r="J44" s="38">
        <f t="shared" si="1"/>
        <v>0</v>
      </c>
      <c r="K44" s="25"/>
      <c r="L44" s="25"/>
      <c r="M44" s="25"/>
    </row>
    <row r="45" spans="1:13" ht="20.25">
      <c r="A45" t="s">
        <v>0</v>
      </c>
      <c r="B45" s="37" t="s">
        <v>46</v>
      </c>
      <c r="C45" s="38">
        <v>0</v>
      </c>
      <c r="D45" s="38">
        <v>0.02</v>
      </c>
      <c r="E45" s="38">
        <v>0</v>
      </c>
      <c r="F45" s="38">
        <f t="shared" si="9"/>
        <v>0.02</v>
      </c>
      <c r="G45" s="38">
        <v>0</v>
      </c>
      <c r="H45" s="38">
        <v>0.29123399999999999</v>
      </c>
      <c r="I45" s="38">
        <v>0</v>
      </c>
      <c r="J45" s="38">
        <f t="shared" si="1"/>
        <v>0.29123399999999999</v>
      </c>
      <c r="K45" s="25"/>
      <c r="L45" s="25"/>
      <c r="M45" s="25"/>
    </row>
    <row r="46" spans="1:13" ht="20.25">
      <c r="A46" t="s">
        <v>0</v>
      </c>
      <c r="B46" s="39" t="s">
        <v>47</v>
      </c>
      <c r="C46" s="40">
        <f>SUM(C39:C45)</f>
        <v>0</v>
      </c>
      <c r="D46" s="40">
        <f t="shared" ref="D46:E46" si="24">SUM(D39:D45)</f>
        <v>1.1100000000000001</v>
      </c>
      <c r="E46" s="40">
        <f t="shared" si="24"/>
        <v>0</v>
      </c>
      <c r="F46" s="40">
        <f>SUM(F39:F45)</f>
        <v>1.1100000000000001</v>
      </c>
      <c r="G46" s="40">
        <f t="shared" ref="G46:I46" si="25">SUM(G39:G45)</f>
        <v>0</v>
      </c>
      <c r="H46" s="40">
        <f t="shared" si="25"/>
        <v>24.503808000000003</v>
      </c>
      <c r="I46" s="40">
        <f t="shared" si="25"/>
        <v>0</v>
      </c>
      <c r="J46" s="40">
        <f t="shared" ref="J46" si="26">SUM(J39:J45)</f>
        <v>24.503808000000003</v>
      </c>
      <c r="K46" s="25"/>
      <c r="L46" s="25"/>
      <c r="M46" s="25"/>
    </row>
    <row r="47" spans="1:13" ht="20.25">
      <c r="A47" t="s">
        <v>0</v>
      </c>
      <c r="B47" s="39" t="s">
        <v>48</v>
      </c>
      <c r="C47" s="40">
        <f>C46+C38+C32+C25+C17</f>
        <v>89.38000000000001</v>
      </c>
      <c r="D47" s="40">
        <f t="shared" ref="D47:E47" si="27">D46+D38+D32+D25+D17</f>
        <v>176.99</v>
      </c>
      <c r="E47" s="40">
        <f t="shared" si="27"/>
        <v>25.85</v>
      </c>
      <c r="F47" s="40">
        <f>F46+F38+F32+F25+F17</f>
        <v>292.22000000000003</v>
      </c>
      <c r="G47" s="40">
        <f t="shared" ref="G47" si="28">G46+G38+G32+G25+G17</f>
        <v>2932.7900000000004</v>
      </c>
      <c r="H47" s="40">
        <f t="shared" ref="H47" si="29">H46+H38+H32+H25+H17</f>
        <v>4039.546382</v>
      </c>
      <c r="I47" s="40">
        <f t="shared" ref="I47" si="30">I46+I38+I32+I25+I17</f>
        <v>666.5</v>
      </c>
      <c r="J47" s="40">
        <f t="shared" ref="J47" si="31">J46+J38+J32+J25+J17</f>
        <v>7638.8363819999995</v>
      </c>
      <c r="K47" s="25"/>
      <c r="L47" s="25"/>
      <c r="M47" s="25"/>
    </row>
    <row r="48" spans="1:13" ht="15" customHeight="1">
      <c r="K48" s="25"/>
    </row>
    <row r="49" spans="1:11" ht="20.25" customHeight="1">
      <c r="A49" t="s">
        <v>0</v>
      </c>
      <c r="B49" s="7" t="s">
        <v>174</v>
      </c>
      <c r="K49" s="25"/>
    </row>
    <row r="50" spans="1:11">
      <c r="K50" s="25"/>
    </row>
    <row r="51" spans="1:11">
      <c r="K51" s="25"/>
    </row>
    <row r="52" spans="1:11">
      <c r="F52" s="25"/>
    </row>
    <row r="53" spans="1:11" ht="18">
      <c r="D53" s="25"/>
      <c r="J53" s="31"/>
    </row>
    <row r="54" spans="1:11">
      <c r="J54" s="25"/>
    </row>
    <row r="55" spans="1:11">
      <c r="J55" s="25"/>
    </row>
    <row r="57" spans="1:11">
      <c r="J57" s="25"/>
    </row>
  </sheetData>
  <mergeCells count="7">
    <mergeCell ref="B1:J1"/>
    <mergeCell ref="B2:J2"/>
    <mergeCell ref="B3:J3"/>
    <mergeCell ref="G4:J4"/>
    <mergeCell ref="B5:B6"/>
    <mergeCell ref="C5:F5"/>
    <mergeCell ref="G5:J5"/>
  </mergeCells>
  <pageMargins left="0.35433070866141736" right="0.15748031496062992" top="0.39370078740157483" bottom="0.39370078740157483" header="0" footer="0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Generation</vt:lpstr>
      <vt:lpstr>ISGS</vt:lpstr>
      <vt:lpstr>State Care</vt:lpstr>
      <vt:lpstr>Generation!Print_Area</vt:lpstr>
      <vt:lpstr>ISGS!Print_Area</vt:lpstr>
      <vt:lpstr>'State Care'!Print_Area</vt:lpstr>
      <vt:lpstr>ISGS!Print_Titles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HP</cp:lastModifiedBy>
  <cp:revision>0</cp:revision>
  <cp:lastPrinted>2023-12-27T04:41:29Z</cp:lastPrinted>
  <dcterms:created xsi:type="dcterms:W3CDTF">2023-02-02T11:04:17Z</dcterms:created>
  <dcterms:modified xsi:type="dcterms:W3CDTF">2023-12-27T05:29:15Z</dcterms:modified>
</cp:coreProperties>
</file>