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hared Folder\Hoshiyar Singh\Daily Report\2024-25\May 24\21 May\"/>
    </mc:Choice>
  </mc:AlternateContent>
  <bookViews>
    <workbookView xWindow="0" yWindow="0" windowWidth="24000" windowHeight="9345"/>
  </bookViews>
  <sheets>
    <sheet name="Generation" sheetId="1" r:id="rId1"/>
    <sheet name="ISGS" sheetId="5" r:id="rId2"/>
    <sheet name="State Care" sheetId="3" r:id="rId3"/>
  </sheets>
  <definedNames>
    <definedName name="_xlnm.Print_Area" localSheetId="0">Generation!$B$1:$J$50</definedName>
    <definedName name="_xlnm.Print_Area" localSheetId="1">ISGS!$A$1:$H$172</definedName>
    <definedName name="_xlnm.Print_Area" localSheetId="2">'State Care'!$B$1:$J$49</definedName>
    <definedName name="_xlnm.Print_Titles" localSheetId="1">ISGS!$1:$6</definedName>
  </definedNames>
  <calcPr calcId="152511"/>
</workbook>
</file>

<file path=xl/calcChain.xml><?xml version="1.0" encoding="utf-8"?>
<calcChain xmlns="http://schemas.openxmlformats.org/spreadsheetml/2006/main">
  <c r="G81" i="5" l="1"/>
  <c r="C30" i="1" l="1"/>
  <c r="G47" i="3" l="1"/>
  <c r="H46" i="3" l="1"/>
  <c r="I46" i="3"/>
  <c r="H38" i="3"/>
  <c r="I38" i="3"/>
  <c r="H32" i="3"/>
  <c r="I32" i="3"/>
  <c r="H25" i="3"/>
  <c r="I25" i="3"/>
  <c r="H17" i="3"/>
  <c r="I17" i="3"/>
  <c r="I47" i="3" l="1"/>
  <c r="H47" i="3"/>
  <c r="J40" i="3" l="1"/>
  <c r="J41" i="3"/>
  <c r="J42" i="3"/>
  <c r="J43" i="3"/>
  <c r="J44" i="3"/>
  <c r="J45" i="3"/>
  <c r="J39" i="3"/>
  <c r="J34" i="3"/>
  <c r="J35" i="3"/>
  <c r="J36" i="3"/>
  <c r="J37" i="3"/>
  <c r="J33" i="3"/>
  <c r="J27" i="3"/>
  <c r="J28" i="3"/>
  <c r="J29" i="3"/>
  <c r="J30" i="3"/>
  <c r="J31" i="3"/>
  <c r="J26" i="3"/>
  <c r="J19" i="3"/>
  <c r="J20" i="3"/>
  <c r="J21" i="3"/>
  <c r="J22" i="3"/>
  <c r="J23" i="3"/>
  <c r="J24" i="3"/>
  <c r="J18" i="3"/>
  <c r="J8" i="3"/>
  <c r="J9" i="3"/>
  <c r="J10" i="3"/>
  <c r="J11" i="3"/>
  <c r="J12" i="3"/>
  <c r="J13" i="3"/>
  <c r="J14" i="3"/>
  <c r="J15" i="3"/>
  <c r="J16" i="3"/>
  <c r="J7" i="3"/>
  <c r="J46" i="3" l="1"/>
  <c r="J38" i="3"/>
  <c r="J32" i="3"/>
  <c r="J25" i="3"/>
  <c r="J17" i="3"/>
  <c r="J47" i="3" l="1"/>
  <c r="D17" i="3"/>
  <c r="D19" i="1" l="1"/>
  <c r="F125" i="5"/>
  <c r="G125" i="5"/>
  <c r="F28" i="3" l="1"/>
  <c r="H125" i="5"/>
  <c r="G46" i="1" l="1"/>
  <c r="H46" i="1"/>
  <c r="I46" i="1"/>
  <c r="G38" i="1"/>
  <c r="H38" i="1"/>
  <c r="I38" i="1"/>
  <c r="G32" i="1"/>
  <c r="H32" i="1"/>
  <c r="I32" i="1"/>
  <c r="G25" i="1"/>
  <c r="H25" i="1"/>
  <c r="I25" i="1"/>
  <c r="G17" i="1"/>
  <c r="H17" i="1"/>
  <c r="I17" i="1"/>
  <c r="G170" i="5"/>
  <c r="H170" i="5"/>
  <c r="F170" i="5"/>
  <c r="G169" i="5"/>
  <c r="H169" i="5"/>
  <c r="F169" i="5"/>
  <c r="G153" i="5"/>
  <c r="H153" i="5"/>
  <c r="F153" i="5"/>
  <c r="H81" i="5"/>
  <c r="F81" i="5"/>
  <c r="G47" i="1" l="1"/>
  <c r="I47" i="1"/>
  <c r="H47" i="1"/>
  <c r="G171" i="5"/>
  <c r="F171" i="5"/>
  <c r="C7" i="1" l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E17" i="3" l="1"/>
  <c r="C17" i="3"/>
  <c r="C25" i="3"/>
  <c r="C32" i="3"/>
  <c r="C38" i="3"/>
  <c r="C46" i="3"/>
  <c r="H171" i="5"/>
  <c r="C47" i="3" l="1"/>
  <c r="D20" i="1"/>
  <c r="D46" i="3" l="1"/>
  <c r="E46" i="3"/>
  <c r="D38" i="3" l="1"/>
  <c r="E38" i="3"/>
  <c r="F42" i="3" l="1"/>
  <c r="D32" i="3" l="1"/>
  <c r="D25" i="3"/>
  <c r="C28" i="1" l="1"/>
  <c r="D21" i="1" l="1"/>
  <c r="D18" i="1"/>
  <c r="E25" i="3" l="1"/>
  <c r="D26" i="1" l="1"/>
  <c r="D30" i="1"/>
  <c r="E19" i="1" l="1"/>
  <c r="E20" i="1"/>
  <c r="E21" i="1"/>
  <c r="E22" i="1"/>
  <c r="E23" i="1"/>
  <c r="E24" i="1"/>
  <c r="F19" i="3" l="1"/>
  <c r="F20" i="3"/>
  <c r="F21" i="3"/>
  <c r="C19" i="1" l="1"/>
  <c r="D17" i="1" l="1"/>
  <c r="E17" i="1"/>
  <c r="E18" i="1"/>
  <c r="E25" i="1" s="1"/>
  <c r="E32" i="3" l="1"/>
  <c r="C40" i="1" l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D39" i="1"/>
  <c r="E39" i="1"/>
  <c r="D46" i="1" l="1"/>
  <c r="E46" i="1"/>
  <c r="F44" i="1"/>
  <c r="F42" i="1"/>
  <c r="F40" i="1"/>
  <c r="F45" i="1"/>
  <c r="F43" i="1"/>
  <c r="F41" i="1"/>
  <c r="D28" i="1"/>
  <c r="D27" i="1"/>
  <c r="C39" i="1"/>
  <c r="F39" i="1" s="1"/>
  <c r="C34" i="1"/>
  <c r="D34" i="1"/>
  <c r="E34" i="1"/>
  <c r="C35" i="1"/>
  <c r="D35" i="1"/>
  <c r="E35" i="1"/>
  <c r="C36" i="1"/>
  <c r="D36" i="1"/>
  <c r="E36" i="1"/>
  <c r="C37" i="1"/>
  <c r="D37" i="1"/>
  <c r="E37" i="1"/>
  <c r="D33" i="1"/>
  <c r="E33" i="1"/>
  <c r="C33" i="1"/>
  <c r="C27" i="1"/>
  <c r="E27" i="1"/>
  <c r="E28" i="1"/>
  <c r="C29" i="1"/>
  <c r="D29" i="1"/>
  <c r="E29" i="1"/>
  <c r="E30" i="1"/>
  <c r="C31" i="1"/>
  <c r="D31" i="1"/>
  <c r="E31" i="1"/>
  <c r="E26" i="1"/>
  <c r="C26" i="1"/>
  <c r="C20" i="1"/>
  <c r="C21" i="1"/>
  <c r="C22" i="1"/>
  <c r="D22" i="1"/>
  <c r="C23" i="1"/>
  <c r="D23" i="1"/>
  <c r="C24" i="1"/>
  <c r="D24" i="1"/>
  <c r="C18" i="1"/>
  <c r="F33" i="1" l="1"/>
  <c r="F36" i="1"/>
  <c r="F34" i="1"/>
  <c r="F37" i="1"/>
  <c r="F35" i="1"/>
  <c r="D38" i="1"/>
  <c r="E32" i="1"/>
  <c r="F46" i="1"/>
  <c r="E38" i="1"/>
  <c r="D32" i="1"/>
  <c r="D25" i="1"/>
  <c r="J7" i="1"/>
  <c r="J8" i="1"/>
  <c r="J9" i="1"/>
  <c r="J10" i="1"/>
  <c r="J11" i="1"/>
  <c r="J12" i="1"/>
  <c r="J13" i="1"/>
  <c r="J14" i="1"/>
  <c r="J15" i="1"/>
  <c r="J16" i="1"/>
  <c r="J17" i="1" l="1"/>
  <c r="E47" i="1"/>
  <c r="D47" i="1"/>
  <c r="C32" i="1" l="1"/>
  <c r="F40" i="3" l="1"/>
  <c r="F41" i="3"/>
  <c r="F43" i="3"/>
  <c r="F44" i="3"/>
  <c r="F45" i="3"/>
  <c r="F34" i="3"/>
  <c r="F35" i="3"/>
  <c r="F36" i="3"/>
  <c r="F37" i="3"/>
  <c r="F27" i="3"/>
  <c r="F29" i="3"/>
  <c r="F30" i="3"/>
  <c r="F31" i="3"/>
  <c r="F26" i="3"/>
  <c r="F22" i="3"/>
  <c r="F23" i="3"/>
  <c r="F24" i="3"/>
  <c r="F8" i="3"/>
  <c r="F9" i="3"/>
  <c r="F10" i="3"/>
  <c r="F11" i="3"/>
  <c r="F12" i="3"/>
  <c r="F13" i="3"/>
  <c r="F14" i="3"/>
  <c r="F15" i="3"/>
  <c r="F16" i="3"/>
  <c r="F7" i="3"/>
  <c r="F32" i="3" l="1"/>
  <c r="F17" i="3"/>
  <c r="C17" i="1" l="1"/>
  <c r="F18" i="3" l="1"/>
  <c r="F25" i="3" s="1"/>
  <c r="J18" i="1" l="1"/>
  <c r="J19" i="1"/>
  <c r="J20" i="1"/>
  <c r="J21" i="1"/>
  <c r="J22" i="1"/>
  <c r="J23" i="1"/>
  <c r="J24" i="1"/>
  <c r="J26" i="1"/>
  <c r="J27" i="1"/>
  <c r="J28" i="1"/>
  <c r="J29" i="1"/>
  <c r="J30" i="1"/>
  <c r="J31" i="1"/>
  <c r="J33" i="1"/>
  <c r="J34" i="1"/>
  <c r="J35" i="1"/>
  <c r="J36" i="1"/>
  <c r="J37" i="1"/>
  <c r="J39" i="1"/>
  <c r="J40" i="1"/>
  <c r="J41" i="1"/>
  <c r="J42" i="1"/>
  <c r="J43" i="1"/>
  <c r="J44" i="1"/>
  <c r="J45" i="1"/>
  <c r="F8" i="1"/>
  <c r="F9" i="1"/>
  <c r="F10" i="1"/>
  <c r="F11" i="1"/>
  <c r="F12" i="1"/>
  <c r="F13" i="1"/>
  <c r="F16" i="1"/>
  <c r="F22" i="1"/>
  <c r="F23" i="1"/>
  <c r="F24" i="1"/>
  <c r="F29" i="1"/>
  <c r="F31" i="1"/>
  <c r="F7" i="1"/>
  <c r="F15" i="1"/>
  <c r="F33" i="3"/>
  <c r="F38" i="3" s="1"/>
  <c r="F39" i="3"/>
  <c r="F46" i="3" s="1"/>
  <c r="C46" i="1"/>
  <c r="C38" i="1"/>
  <c r="J46" i="1" l="1"/>
  <c r="J38" i="1"/>
  <c r="J32" i="1"/>
  <c r="J25" i="1"/>
  <c r="F38" i="1"/>
  <c r="F47" i="3"/>
  <c r="F28" i="1"/>
  <c r="F26" i="1"/>
  <c r="F27" i="1"/>
  <c r="C25" i="1"/>
  <c r="F18" i="1"/>
  <c r="F30" i="1"/>
  <c r="F21" i="1"/>
  <c r="F19" i="1"/>
  <c r="F14" i="1"/>
  <c r="F17" i="1" s="1"/>
  <c r="F20" i="1"/>
  <c r="E47" i="3"/>
  <c r="D47" i="3"/>
  <c r="J47" i="1" l="1"/>
  <c r="F32" i="1"/>
  <c r="F25" i="1"/>
  <c r="C47" i="1"/>
  <c r="F47" i="1" l="1"/>
</calcChain>
</file>

<file path=xl/sharedStrings.xml><?xml version="1.0" encoding="utf-8"?>
<sst xmlns="http://schemas.openxmlformats.org/spreadsheetml/2006/main" count="1069" uniqueCount="246">
  <si>
    <t/>
  </si>
  <si>
    <t>Central Electricity Authority/ केन्द्रीय विद्युत प्राधिकरण</t>
  </si>
  <si>
    <t>आँकड़े मिलियन यूनिट नेट / Figures in MU net</t>
  </si>
  <si>
    <t>राज्य/State/क्षेत्र / Region</t>
  </si>
  <si>
    <t>पवन ऊर्जा/Wind Energy</t>
  </si>
  <si>
    <t>सौर ऊर्जा/Solar Energy</t>
  </si>
  <si>
    <t>अन्य ऊर्जा/Others RES (Biomass,Bagasse,Small Hydro &amp; Others)</t>
  </si>
  <si>
    <t>कुल/Total</t>
  </si>
  <si>
    <t>चंडीगढ़/ Chandigarh</t>
  </si>
  <si>
    <t>दिल्ली / Delhi</t>
  </si>
  <si>
    <t>हरियाणा / Haryana</t>
  </si>
  <si>
    <t>हिमाचल प्रदेश / Himachal Pradesh</t>
  </si>
  <si>
    <t>जम्मू कश्मीर / Jammu &amp; Kashmir</t>
  </si>
  <si>
    <t xml:space="preserve">लद्दाख़ / Ladakh </t>
  </si>
  <si>
    <t>पंजाब / Punjab</t>
  </si>
  <si>
    <t>राजस्थान / Rajasthan</t>
  </si>
  <si>
    <t>उत्तर प्रदेश / Uttar Pradesh</t>
  </si>
  <si>
    <t>उत्तराखंड / Uttarakhand</t>
  </si>
  <si>
    <t xml:space="preserve">उत्तरी क्षेत्र / Northern Region </t>
  </si>
  <si>
    <t>छत्तीसगढ़ / Chhattisgarh</t>
  </si>
  <si>
    <t>गुजरात / Gujarat</t>
  </si>
  <si>
    <t>मध्य प्रदेश / Madhya Pradesh</t>
  </si>
  <si>
    <t>महाराष्ट्र / Maharashtra</t>
  </si>
  <si>
    <t>दमन और दिउ / Daman &amp; Diu</t>
  </si>
  <si>
    <t>दादर व नगर हवेली  / Dadra &amp; Nagar Haveli</t>
  </si>
  <si>
    <t>गोवा / Goa</t>
  </si>
  <si>
    <t>पश्चिमी क्षेत्र / Western Region</t>
  </si>
  <si>
    <t>आन्ध्र प्रदेश / Andhra Pradesh</t>
  </si>
  <si>
    <t>तेलंगाना / Telangana</t>
  </si>
  <si>
    <t>कर्नाटक / Karnataka</t>
  </si>
  <si>
    <t>केरल / Kerala</t>
  </si>
  <si>
    <t>तमिल नाडू / Tamil Nadu</t>
  </si>
  <si>
    <t>पुडुचेरी / Puducherry</t>
  </si>
  <si>
    <t>दक्षिणी क्षेत्र / Southern Region</t>
  </si>
  <si>
    <t>बिहार / Bihar</t>
  </si>
  <si>
    <t>झारखण्ड / Jharkhand</t>
  </si>
  <si>
    <t>ओडिशा/ Odisha</t>
  </si>
  <si>
    <t>पश्चिम बंगाल / West Bengal</t>
  </si>
  <si>
    <t>सिक्किम / Sikkim</t>
  </si>
  <si>
    <t>पूर्वी क्षेत्र/ Eastern Region</t>
  </si>
  <si>
    <t>अरुणाचल प्रदेश / Arunachal Pradesh</t>
  </si>
  <si>
    <t>असम / Assam</t>
  </si>
  <si>
    <t>मणिपुर / Manipur</t>
  </si>
  <si>
    <t xml:space="preserve">मेघालय / Meghalaya </t>
  </si>
  <si>
    <t xml:space="preserve">मिज़ोरम / Mizoram </t>
  </si>
  <si>
    <t>नागालैंड / Nagaland</t>
  </si>
  <si>
    <t xml:space="preserve">त्रिपुरा / Tripura </t>
  </si>
  <si>
    <t>उत्तर-पूर्वी क्षेत्र  / North-Eastern Region</t>
  </si>
  <si>
    <t>सम्पूर्ण भारत  / All India</t>
  </si>
  <si>
    <t>Renewable Project Monitoring Division/ नवीकरणीय परियोजना प्रबोधन प्रभाग</t>
  </si>
  <si>
    <t>Station</t>
  </si>
  <si>
    <t>State/ Region</t>
  </si>
  <si>
    <t>Sector (Central/State/Private)</t>
  </si>
  <si>
    <t>Owner</t>
  </si>
  <si>
    <t>Type</t>
  </si>
  <si>
    <t>Actual Generation</t>
  </si>
  <si>
    <t>(MW)</t>
  </si>
  <si>
    <t>(MU)</t>
  </si>
  <si>
    <t>AURAIYA</t>
  </si>
  <si>
    <t>Uttar Pradesh</t>
  </si>
  <si>
    <t>Central</t>
  </si>
  <si>
    <t>NTPC</t>
  </si>
  <si>
    <t>Solar</t>
  </si>
  <si>
    <t>DEVIKOT Solar</t>
  </si>
  <si>
    <t>Rajasthan</t>
  </si>
  <si>
    <t>IPP</t>
  </si>
  <si>
    <t>DADRI SOLAR</t>
  </si>
  <si>
    <t>FATEHGARH SOLAR PV PROJECT</t>
  </si>
  <si>
    <t>KOLAYAT SOLAR POWER</t>
  </si>
  <si>
    <t>SINGRAULI SOLAR</t>
  </si>
  <si>
    <t>NOKHRA Solar</t>
  </si>
  <si>
    <t>UNCHAHAR SOLAR</t>
  </si>
  <si>
    <t>ABC RENEWABLE ENERGY</t>
  </si>
  <si>
    <t>Private</t>
  </si>
  <si>
    <t>ACME CHITTORGARH ENERGY PVT LTD.</t>
  </si>
  <si>
    <t>ACME HEERGARH POWERTECH PRIVATE LIMITED</t>
  </si>
  <si>
    <t>AVAADA RJHN PVT LTD</t>
  </si>
  <si>
    <t>AVAADA SUNCE ENERGY PVT LTD BIKANER</t>
  </si>
  <si>
    <t>AVAADA SUNRAYS ENERGY PVT LTD</t>
  </si>
  <si>
    <t>AVAADA SUSTAINABLE RJ PROJECT PVT</t>
  </si>
  <si>
    <t>AYANA RENEWABLE POWER ONE PVT LTD BIKANER</t>
  </si>
  <si>
    <t>AZURE POWER FORTY THREE PRIVATE LTD</t>
  </si>
  <si>
    <t>AZURE POWER INDIA PVT LTD</t>
  </si>
  <si>
    <t xml:space="preserve">AZURE POWER MAPLE PVT LTD </t>
  </si>
  <si>
    <t>AZURE POWER THIRTY FOUR PRIVATE LTD</t>
  </si>
  <si>
    <t>CLEAN SOLAR POWER (BHADLA) PVT LDT</t>
  </si>
  <si>
    <t>CLEAN SOLAR POWER (JODHPUR) PRIVATE LIMITED</t>
  </si>
  <si>
    <t>EDEN RENEWABLE CITE PRIVATE LIMITED</t>
  </si>
  <si>
    <t>ADANI RENEWABLE ENERGY FOUR PVT LTD</t>
  </si>
  <si>
    <t>M/S ADANI SOLAR ENERGY JODHPUR TWO LTD</t>
  </si>
  <si>
    <t>AZURE POWER FORTY ONE PRIVATE LIMITED</t>
  </si>
  <si>
    <t>MEGA SURYAURJA PVT LTD</t>
  </si>
  <si>
    <t>RENEW SOLAR ENERGY (JHARKHAND THREE) PVT LTD</t>
  </si>
  <si>
    <t>RENEW SOLAR POWER PVT LTD</t>
  </si>
  <si>
    <t>RENEW SOLAR POWER PVT LTD. BIKANER</t>
  </si>
  <si>
    <t>RENEW SOLAR URJA PVT LTD</t>
  </si>
  <si>
    <t>RENEW SUN BRIGHT PVT LTD</t>
  </si>
  <si>
    <t>RENEW SUN WAVES PRIVATE LIMITED</t>
  </si>
  <si>
    <t>RENEW SURYA RAVI PVT LTD</t>
  </si>
  <si>
    <t>SB ENERGY FOUR PVT LTD</t>
  </si>
  <si>
    <t>SB ENERGY SIX PRIVATE LTD.</t>
  </si>
  <si>
    <t>TATA POWER GREEN ENERGY LIMITED</t>
  </si>
  <si>
    <t>TATA POWER RENEWABLE ENERGY LTD</t>
  </si>
  <si>
    <t>THAR SURYA 1 PRIVATE LIMITED</t>
  </si>
  <si>
    <t>ADANI HYBRID ENERGY JAISALMER FOUR LTD SOLAR</t>
  </si>
  <si>
    <t>ADANI HYBRID ENERGY JAISALMER FOUR LTD WIND</t>
  </si>
  <si>
    <t>Wind</t>
  </si>
  <si>
    <t>ADANI HYBRID ENERGY JAISALMER ONE LIMITED SOLAR</t>
  </si>
  <si>
    <t>ADANI HYBRID ENERGY JAISALMER ONE LIMITED WIND</t>
  </si>
  <si>
    <t>ADANI HYBRID ENERGY JAISALMER THREE LIMITED</t>
  </si>
  <si>
    <t>ADANI HYBRID ENERGY JAISALMER THREE LIMITED WIND</t>
  </si>
  <si>
    <t>ADANI HYBRID ENERGY JAISALMER TWO LIMITED</t>
  </si>
  <si>
    <t>ADANI HYBRID ENERGY JAISALMER TWO LIMITED WIND</t>
  </si>
  <si>
    <t>ADANI JAISALMER ONE SEPL SOLAR</t>
  </si>
  <si>
    <t>ADANI JAISALMER ONE SEPL WIND</t>
  </si>
  <si>
    <t>ARINSUN SOLAR (BARSAITADESH)</t>
  </si>
  <si>
    <t>Madhya Pradesh</t>
  </si>
  <si>
    <t>Gujarat</t>
  </si>
  <si>
    <t>GANDHAR SOLAR</t>
  </si>
  <si>
    <t>KAWAS SOLAR</t>
  </si>
  <si>
    <t>MAHINDRA SOLAR (BADWAR)</t>
  </si>
  <si>
    <t>ASIPL WIND (BARANDA)</t>
  </si>
  <si>
    <t>AWEK1L WIND (RATADIYA)</t>
  </si>
  <si>
    <t>AWEKFL WIND (RATADIYA)</t>
  </si>
  <si>
    <t>CPTTNPL WIND (DAYAPAR)</t>
  </si>
  <si>
    <t>GIWEL-II WIND (VADVA)</t>
  </si>
  <si>
    <t>GIWEL-III WIND (NARANPAR)</t>
  </si>
  <si>
    <t>POWERICA WIND</t>
  </si>
  <si>
    <t>SITAC WIND</t>
  </si>
  <si>
    <t>SRIJAN WIND</t>
  </si>
  <si>
    <t>BEETAM(TUTICORIN)</t>
  </si>
  <si>
    <t>Tamil Nadu</t>
  </si>
  <si>
    <t>GREEN INFRA</t>
  </si>
  <si>
    <t>HIRITUR OSTRO</t>
  </si>
  <si>
    <t>JSW RENEW ENERGY TWO LTD</t>
  </si>
  <si>
    <t>MYTRA</t>
  </si>
  <si>
    <t>ORANGE</t>
  </si>
  <si>
    <t>PGLR_SREPL</t>
  </si>
  <si>
    <t>NP KUNTA</t>
  </si>
  <si>
    <t>GRT</t>
  </si>
  <si>
    <t>Andhra Pradesh</t>
  </si>
  <si>
    <t>ACME (BIWADI)</t>
  </si>
  <si>
    <t>ACME (HISAR)</t>
  </si>
  <si>
    <t>ACME (KARNAL)</t>
  </si>
  <si>
    <t>AYANA</t>
  </si>
  <si>
    <t>AZURE</t>
  </si>
  <si>
    <t>ADANIAPSEVEN</t>
  </si>
  <si>
    <t>TATA POWER</t>
  </si>
  <si>
    <t>SPRING ANGITRA</t>
  </si>
  <si>
    <t>PAVAGADA</t>
  </si>
  <si>
    <t>Karnataka</t>
  </si>
  <si>
    <t xml:space="preserve">All ADYAH </t>
  </si>
  <si>
    <t>AMPLUS PAVAGADA</t>
  </si>
  <si>
    <t>AMPLUS TUMKUR</t>
  </si>
  <si>
    <t>AVAADA SOLAR</t>
  </si>
  <si>
    <t>AVAADA SOLARISE</t>
  </si>
  <si>
    <t>AZURE POWER EARTH</t>
  </si>
  <si>
    <t>FORTUM FIN SURYA</t>
  </si>
  <si>
    <t>FORTUM SOLAR</t>
  </si>
  <si>
    <t>KREDL</t>
  </si>
  <si>
    <t>PARAMPUJYA</t>
  </si>
  <si>
    <t>RENEW TN2</t>
  </si>
  <si>
    <t>SBG ENERGY</t>
  </si>
  <si>
    <t>TATA RENEWABLES</t>
  </si>
  <si>
    <t>YARROW</t>
  </si>
  <si>
    <t>RAMANGUNDAM SOLAR</t>
  </si>
  <si>
    <t>SIMHADRI SOLAR</t>
  </si>
  <si>
    <t>NTPC ETTAYAPURAM SOLAR PLANT</t>
  </si>
  <si>
    <t xml:space="preserve">Total daily  generation of PAVAGADA Solar Park </t>
  </si>
  <si>
    <t>Total  Daily RE generation from ISGS (MU)</t>
  </si>
  <si>
    <t>Note -The data from other RES (like Biomass, Bagasse, Small Hydro) is not complete and complete data for other RES is being received as part of monthly report only</t>
  </si>
  <si>
    <t>Note -The data from other RES (like Biomass, Bagasse, Small Hydro) is not complete and complete data for other RES is being received as part of the monthly report only.</t>
  </si>
  <si>
    <t xml:space="preserve"> This includes ISGS Generation in the respective state where they are physically located.</t>
  </si>
  <si>
    <t>Note -1.Data is as per  RLDC Websites .</t>
  </si>
  <si>
    <t>TATA POWER SAURYA LIMITED</t>
  </si>
  <si>
    <t>Daily Renewable Generation Report(State+ISGS)/ दैनिक अक्षय उत्पादन रिपोर्ट</t>
  </si>
  <si>
    <t>Daily Renewable Generation Report (State Control Area ) / दैनिक अक्षय उत्पादन रिपोर्ट (राज्य नियंत्रण क्षेत्र)</t>
  </si>
  <si>
    <t>Telangana</t>
  </si>
  <si>
    <t>Daily Renewable Generation Report (ISGS)/ दैनिक अक्षय ऊर्जा उत्पादन रिपोर्ट (ISGS)</t>
  </si>
  <si>
    <t>* ISGS RE Stations which are scheduled by RLDCs</t>
  </si>
  <si>
    <t>IGS 1</t>
  </si>
  <si>
    <t>IGS 2</t>
  </si>
  <si>
    <t xml:space="preserve">Total daily  generation of NP KUNTA Solar Park </t>
  </si>
  <si>
    <t>Renewable Energy Project Monitoring Division/ नवीकरणीय ऊर्जा परियोजना प्रबोधन प्रभाग</t>
  </si>
  <si>
    <t>Cumulative Generation during Jul 2023</t>
  </si>
  <si>
    <t>MASAYA SOLAR</t>
  </si>
  <si>
    <t>SHERISHA RAIPUR</t>
  </si>
  <si>
    <t>Chhattisgarh</t>
  </si>
  <si>
    <t>SOLAPUR SOLAR PV PROJECT</t>
  </si>
  <si>
    <t>Maharashtra</t>
  </si>
  <si>
    <t>ADANI WIND ENERGY KUTCHH FOUR LTD</t>
  </si>
  <si>
    <t>APRAAVA ENERGY PRIVATE LIMITED (AEPL)</t>
  </si>
  <si>
    <t>ATHENA SOLAR</t>
  </si>
  <si>
    <t>ESPL_RSP SOLAR</t>
  </si>
  <si>
    <t>GIPCL_RSP SOLAR</t>
  </si>
  <si>
    <t>GSEC 2</t>
  </si>
  <si>
    <t>GSECL_RSP SOLAR</t>
  </si>
  <si>
    <t>TPREL_RSP SOLAR</t>
  </si>
  <si>
    <t>ALFANAR WIND (NANAVALKA)</t>
  </si>
  <si>
    <t>AWEMP1PL_PTNGR_IDR_W</t>
  </si>
  <si>
    <t>IGESL_DAYAPAR_BHUJ_W</t>
  </si>
  <si>
    <t>NETRA_KOTDA_BHUJ_W</t>
  </si>
  <si>
    <t>OEPL WIND (OSTRO KUTCH)</t>
  </si>
  <si>
    <t>OKWPL WIND (OSTRO KUTCH)</t>
  </si>
  <si>
    <t>RENEW AP2 WIND (GHADSISA)</t>
  </si>
  <si>
    <t>RENEW WIND (BHUVAD)</t>
  </si>
  <si>
    <t>TORRENT SOLARGEN LIMITED</t>
  </si>
  <si>
    <t>ADANI SOLAR ENERGY JAISALMER TWO PRIVATE LIMITED</t>
  </si>
  <si>
    <t>ADANI SOLAR ENERGY JAISALMER TWO PVT LTD (PROJECT-2)</t>
  </si>
  <si>
    <t>RISING SUN ENERGY (K) PVT LTD</t>
  </si>
  <si>
    <t>NTPC_REL_DYPR_BHUJ_W</t>
  </si>
  <si>
    <t>KOPPAL_RENEWROSHNI_W</t>
  </si>
  <si>
    <t>ALTRA XERGI POWER PRIVATE LIMITED</t>
  </si>
  <si>
    <t>AMP ENERGY GREEN SIX PRIVATE LIMITED</t>
  </si>
  <si>
    <t>KOPPAL_AYANASIX_W</t>
  </si>
  <si>
    <t>TUTICORINJSWRENEWW</t>
  </si>
  <si>
    <t>ADANI RENEWABLE ENERGY RJ LIMITED (ARERJL)</t>
  </si>
  <si>
    <t>AMPLUS AGES PRIVATE LIMITED</t>
  </si>
  <si>
    <t>GRIAN ENERGY PRIVATE LIMITED</t>
  </si>
  <si>
    <t>M/S. ONEVOLT ENERGY PRIVATE LIMITED</t>
  </si>
  <si>
    <t>MEGA SOILS RENEWABLE PRIVATE LIMITED</t>
  </si>
  <si>
    <t>AREH4L_PSS1_KPS1</t>
  </si>
  <si>
    <t>M/S. ADANI SOLAR ENERGY RJ TWO PRIVATE LIMITED</t>
  </si>
  <si>
    <t>RENEW SURYA AAYAN PRIVATE LIMITED</t>
  </si>
  <si>
    <t>RENEW SURYA VIHAAN PRIVATE LIMITED</t>
  </si>
  <si>
    <t>RENEW SURYA PRATAP PRIVATE LIMITED</t>
  </si>
  <si>
    <t>AGE25BL_PSS2_KPS1_SI</t>
  </si>
  <si>
    <t>ADEPT RENEWABLE TECHNOLOGIES PVT LTD</t>
  </si>
  <si>
    <t>AYANA RENEWABLE THREE PVT LTD</t>
  </si>
  <si>
    <t>BANDERWALA SOLAR PLANT LTD</t>
  </si>
  <si>
    <t>RENEW SURYA ROSHNI PVT LTD</t>
  </si>
  <si>
    <t>TRANSITION RENEWABLE ENERGY</t>
  </si>
  <si>
    <t>AVAADA_AGAR_RUMS_S</t>
  </si>
  <si>
    <t>NTPC ANTA SOLAR PV STATION</t>
  </si>
  <si>
    <t>BEEMPOW_AGAR_RUMS_S</t>
  </si>
  <si>
    <t>ADANI SOLAR ENERGY RJ TWO PVT LTD_BHADLA</t>
  </si>
  <si>
    <t>ADANI SOLAR ENERGY RJ TWO PVT LTD_FATEGARH 2</t>
  </si>
  <si>
    <t>Cumulative Generation during May 2024</t>
  </si>
  <si>
    <t>AGE26AL_PSS3_KPS1_S</t>
  </si>
  <si>
    <t>ARE55L_PSS3_KPS1_S</t>
  </si>
  <si>
    <t>SGEL_RSP_S</t>
  </si>
  <si>
    <t>KARUR_JSWRETWO_W</t>
  </si>
  <si>
    <t>TRANSITION GREEN ENERGY PRIVATE LIMITED</t>
  </si>
  <si>
    <t>TRANSITION SUSTAINABLE ENERGY SERVICES PVT. LTD.</t>
  </si>
  <si>
    <t>AGE25AL_PSS2_KPS1_S</t>
  </si>
  <si>
    <t>AGE26BL_PSS2_KPS1_S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</si>
</sst>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Arial"/>
      <family val="1"/>
    </font>
    <font>
      <sz val="16"/>
      <name val="Arial"/>
      <family val="1"/>
    </font>
    <font>
      <b/>
      <sz val="20"/>
      <name val="Arial"/>
      <family val="1"/>
    </font>
    <font>
      <sz val="20"/>
      <name val="Arial"/>
      <family val="1"/>
    </font>
    <font>
      <b/>
      <sz val="20"/>
      <name val="Mangal"/>
      <family val="1"/>
    </font>
    <font>
      <sz val="12"/>
      <name val="Arial"/>
      <family val="1"/>
    </font>
    <font>
      <sz val="12"/>
      <color theme="1"/>
      <name val="Calibri"/>
      <family val="2"/>
      <scheme val="minor"/>
    </font>
    <font>
      <b/>
      <sz val="14"/>
      <name val="Mangal"/>
      <family val="1"/>
    </font>
    <font>
      <sz val="14"/>
      <name val="Arial"/>
      <family val="1"/>
    </font>
    <font>
      <b/>
      <sz val="18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Mangal"/>
      <family val="1"/>
    </font>
    <font>
      <b/>
      <sz val="16"/>
      <name val="Arial"/>
      <family val="1"/>
    </font>
    <font>
      <b/>
      <sz val="18"/>
      <name val="Arial"/>
      <family val="1"/>
    </font>
    <font>
      <sz val="18"/>
      <name val="Arial"/>
      <family val="1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18" fillId="0" borderId="0"/>
    <xf numFmtId="0" fontId="19" fillId="0" borderId="0"/>
  </cellStyleXfs>
  <cellXfs count="66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/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2" fillId="7" borderId="6" xfId="0" applyFont="1" applyFill="1" applyBorder="1" applyAlignment="1">
      <alignment horizontal="center" vertical="center" wrapText="1"/>
    </xf>
    <xf numFmtId="0" fontId="12" fillId="7" borderId="1" xfId="0" applyFont="1" applyFill="1" applyBorder="1"/>
    <xf numFmtId="0" fontId="12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/>
    <xf numFmtId="0" fontId="13" fillId="0" borderId="0" xfId="0" applyFont="1" applyBorder="1"/>
    <xf numFmtId="0" fontId="10" fillId="0" borderId="0" xfId="0" applyFont="1" applyBorder="1"/>
    <xf numFmtId="0" fontId="12" fillId="6" borderId="8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2" fontId="3" fillId="0" borderId="1" xfId="0" applyNumberFormat="1" applyFont="1" applyBorder="1"/>
    <xf numFmtId="2" fontId="2" fillId="4" borderId="1" xfId="0" applyNumberFormat="1" applyFont="1" applyFill="1" applyBorder="1"/>
    <xf numFmtId="2" fontId="0" fillId="0" borderId="0" xfId="0" applyNumberFormat="1"/>
    <xf numFmtId="2" fontId="13" fillId="0" borderId="1" xfId="0" applyNumberFormat="1" applyFont="1" applyBorder="1"/>
    <xf numFmtId="0" fontId="4" fillId="0" borderId="1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8" fillId="0" borderId="0" xfId="0" applyFont="1"/>
    <xf numFmtId="2" fontId="12" fillId="6" borderId="2" xfId="0" applyNumberFormat="1" applyFont="1" applyFill="1" applyBorder="1" applyAlignment="1">
      <alignment vertical="center" wrapText="1"/>
    </xf>
    <xf numFmtId="2" fontId="12" fillId="7" borderId="11" xfId="0" applyNumberFormat="1" applyFont="1" applyFill="1" applyBorder="1"/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/>
    <xf numFmtId="0" fontId="14" fillId="5" borderId="1" xfId="0" applyFont="1" applyFill="1" applyBorder="1" applyAlignment="1">
      <alignment horizontal="center" vertical="center"/>
    </xf>
    <xf numFmtId="2" fontId="15" fillId="5" borderId="1" xfId="0" applyNumberFormat="1" applyFont="1" applyFill="1" applyBorder="1"/>
    <xf numFmtId="0" fontId="1" fillId="0" borderId="1" xfId="0" applyFont="1" applyBorder="1"/>
    <xf numFmtId="1" fontId="0" fillId="0" borderId="0" xfId="0" applyNumberFormat="1"/>
    <xf numFmtId="2" fontId="3" fillId="0" borderId="12" xfId="0" applyNumberFormat="1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1" fillId="0" borderId="6" xfId="0" applyFont="1" applyBorder="1" applyAlignment="1">
      <alignment horizontal="center"/>
    </xf>
    <xf numFmtId="0" fontId="10" fillId="0" borderId="1" xfId="0" applyFont="1" applyBorder="1"/>
    <xf numFmtId="0" fontId="10" fillId="0" borderId="7" xfId="0" applyFont="1" applyBorder="1"/>
    <xf numFmtId="15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4" fillId="3" borderId="1" xfId="0" applyFont="1" applyFill="1" applyBorder="1" applyAlignment="1">
      <alignment horizontal="center" vertical="center"/>
    </xf>
    <xf numFmtId="15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showOutlineSymbols="0" showWhiteSpace="0" view="pageBreakPreview" topLeftCell="A28" zoomScale="60" zoomScaleNormal="100" workbookViewId="0">
      <selection activeCell="C47" sqref="C47:E47"/>
    </sheetView>
  </sheetViews>
  <sheetFormatPr defaultRowHeight="14.25"/>
  <cols>
    <col min="1" max="1" width="5" bestFit="1" customWidth="1"/>
    <col min="2" max="2" width="70" bestFit="1" customWidth="1"/>
    <col min="3" max="4" width="18" bestFit="1" customWidth="1"/>
    <col min="5" max="5" width="34" customWidth="1"/>
    <col min="6" max="8" width="18" bestFit="1" customWidth="1"/>
    <col min="9" max="9" width="44.75" customWidth="1"/>
    <col min="10" max="10" width="18" bestFit="1" customWidth="1"/>
  </cols>
  <sheetData>
    <row r="1" spans="1:14" ht="26.25">
      <c r="A1" t="s">
        <v>0</v>
      </c>
      <c r="B1" s="41" t="s">
        <v>1</v>
      </c>
      <c r="C1" s="42"/>
      <c r="D1" s="42"/>
      <c r="E1" s="42"/>
      <c r="F1" s="42"/>
      <c r="G1" s="42"/>
      <c r="H1" s="42"/>
      <c r="I1" s="42"/>
      <c r="J1" s="42"/>
    </row>
    <row r="2" spans="1:14" ht="25.5">
      <c r="A2" t="s">
        <v>0</v>
      </c>
      <c r="B2" s="43" t="s">
        <v>49</v>
      </c>
      <c r="C2" s="42"/>
      <c r="D2" s="42"/>
      <c r="E2" s="42"/>
      <c r="F2" s="42"/>
      <c r="G2" s="42"/>
      <c r="H2" s="42"/>
      <c r="I2" s="42"/>
      <c r="J2" s="42"/>
    </row>
    <row r="3" spans="1:14" ht="30.75" customHeight="1">
      <c r="A3" t="s">
        <v>0</v>
      </c>
      <c r="B3" s="43" t="s">
        <v>175</v>
      </c>
      <c r="C3" s="42"/>
      <c r="D3" s="42"/>
      <c r="E3" s="42"/>
      <c r="F3" s="42"/>
      <c r="G3" s="42"/>
      <c r="H3" s="42"/>
      <c r="I3" s="42"/>
      <c r="J3" s="42"/>
    </row>
    <row r="4" spans="1:14" ht="25.5">
      <c r="A4" t="s">
        <v>0</v>
      </c>
      <c r="B4" s="2" t="s">
        <v>0</v>
      </c>
      <c r="C4" s="2" t="s">
        <v>0</v>
      </c>
      <c r="D4" s="2" t="s">
        <v>0</v>
      </c>
      <c r="E4" s="2" t="s">
        <v>0</v>
      </c>
      <c r="F4" s="2" t="s">
        <v>0</v>
      </c>
      <c r="G4" s="44" t="s">
        <v>2</v>
      </c>
      <c r="H4" s="42"/>
      <c r="I4" s="42"/>
      <c r="J4" s="42"/>
    </row>
    <row r="5" spans="1:14" ht="30.75" customHeight="1">
      <c r="A5" t="s">
        <v>0</v>
      </c>
      <c r="B5" s="44" t="s">
        <v>3</v>
      </c>
      <c r="C5" s="45">
        <v>45433</v>
      </c>
      <c r="D5" s="44" t="s">
        <v>0</v>
      </c>
      <c r="E5" s="44" t="s">
        <v>0</v>
      </c>
      <c r="F5" s="44" t="s">
        <v>0</v>
      </c>
      <c r="G5" s="44" t="s">
        <v>237</v>
      </c>
      <c r="H5" s="42"/>
      <c r="I5" s="42"/>
      <c r="J5" s="42"/>
    </row>
    <row r="6" spans="1:14" ht="246.75" customHeight="1">
      <c r="A6" t="s">
        <v>0</v>
      </c>
      <c r="B6" s="44" t="s">
        <v>0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4</v>
      </c>
      <c r="H6" s="2" t="s">
        <v>5</v>
      </c>
      <c r="I6" s="2" t="s">
        <v>6</v>
      </c>
      <c r="J6" s="2" t="s">
        <v>7</v>
      </c>
    </row>
    <row r="7" spans="1:14" ht="25.5">
      <c r="A7" t="s">
        <v>0</v>
      </c>
      <c r="B7" s="2" t="s">
        <v>8</v>
      </c>
      <c r="C7" s="23">
        <f>'State Care'!C7</f>
        <v>0</v>
      </c>
      <c r="D7" s="23">
        <f>'State Care'!D7</f>
        <v>0</v>
      </c>
      <c r="E7" s="23">
        <f>'State Care'!E7</f>
        <v>0</v>
      </c>
      <c r="F7" s="23">
        <f>SUM(C7:E7)</f>
        <v>0</v>
      </c>
      <c r="G7" s="23">
        <v>0</v>
      </c>
      <c r="H7" s="23">
        <v>0</v>
      </c>
      <c r="I7" s="23">
        <v>0</v>
      </c>
      <c r="J7" s="23">
        <f>SUM(G7:I7)</f>
        <v>0</v>
      </c>
      <c r="K7" s="25"/>
      <c r="L7" s="25"/>
      <c r="M7" s="25"/>
      <c r="N7" s="25"/>
    </row>
    <row r="8" spans="1:14" ht="25.5">
      <c r="A8" t="s">
        <v>0</v>
      </c>
      <c r="B8" s="2" t="s">
        <v>9</v>
      </c>
      <c r="C8" s="23">
        <f>'State Care'!C8</f>
        <v>0</v>
      </c>
      <c r="D8" s="23">
        <f>'State Care'!D8</f>
        <v>0</v>
      </c>
      <c r="E8" s="23">
        <f>'State Care'!E8</f>
        <v>1.23</v>
      </c>
      <c r="F8" s="23">
        <f t="shared" ref="F8:F45" si="0">SUM(C8:E8)</f>
        <v>1.23</v>
      </c>
      <c r="G8" s="23">
        <v>0</v>
      </c>
      <c r="H8" s="23">
        <v>0</v>
      </c>
      <c r="I8" s="23">
        <v>36.29</v>
      </c>
      <c r="J8" s="23">
        <f t="shared" ref="J8:J37" si="1">SUM(G8:I8)</f>
        <v>36.29</v>
      </c>
      <c r="K8" s="25"/>
      <c r="L8" s="25"/>
      <c r="M8" s="25"/>
    </row>
    <row r="9" spans="1:14" ht="25.5">
      <c r="A9" t="s">
        <v>0</v>
      </c>
      <c r="B9" s="2" t="s">
        <v>10</v>
      </c>
      <c r="C9" s="23">
        <f>'State Care'!C9</f>
        <v>0</v>
      </c>
      <c r="D9" s="23">
        <f>'State Care'!D9</f>
        <v>0.93</v>
      </c>
      <c r="E9" s="23">
        <f>'State Care'!E9</f>
        <v>1.35</v>
      </c>
      <c r="F9" s="23">
        <f t="shared" si="0"/>
        <v>2.2800000000000002</v>
      </c>
      <c r="G9" s="23">
        <v>0</v>
      </c>
      <c r="H9" s="23">
        <v>19.650000000000002</v>
      </c>
      <c r="I9" s="23">
        <v>26.96</v>
      </c>
      <c r="J9" s="23">
        <f t="shared" si="1"/>
        <v>46.61</v>
      </c>
      <c r="K9" s="25"/>
      <c r="L9" s="25"/>
      <c r="M9" s="25"/>
    </row>
    <row r="10" spans="1:14" ht="25.5">
      <c r="A10" t="s">
        <v>0</v>
      </c>
      <c r="B10" s="2" t="s">
        <v>11</v>
      </c>
      <c r="C10" s="23">
        <f>'State Care'!C10</f>
        <v>0</v>
      </c>
      <c r="D10" s="23">
        <f>'State Care'!D10</f>
        <v>0.18</v>
      </c>
      <c r="E10" s="23">
        <f>'State Care'!E10</f>
        <v>12.65</v>
      </c>
      <c r="F10" s="23">
        <f t="shared" si="0"/>
        <v>12.83</v>
      </c>
      <c r="G10" s="23">
        <v>0</v>
      </c>
      <c r="H10" s="23">
        <v>3.4499999999999997</v>
      </c>
      <c r="I10" s="23">
        <v>223.01999999999998</v>
      </c>
      <c r="J10" s="23">
        <f t="shared" si="1"/>
        <v>226.46999999999997</v>
      </c>
      <c r="K10" s="25"/>
      <c r="L10" s="25"/>
      <c r="M10" s="25"/>
    </row>
    <row r="11" spans="1:14" ht="25.5">
      <c r="A11" t="s">
        <v>0</v>
      </c>
      <c r="B11" s="2" t="s">
        <v>12</v>
      </c>
      <c r="C11" s="23">
        <f>'State Care'!C11</f>
        <v>0</v>
      </c>
      <c r="D11" s="23">
        <f>'State Care'!D11</f>
        <v>0</v>
      </c>
      <c r="E11" s="23">
        <f>'State Care'!E11</f>
        <v>0</v>
      </c>
      <c r="F11" s="23">
        <f t="shared" si="0"/>
        <v>0</v>
      </c>
      <c r="G11" s="23">
        <v>0</v>
      </c>
      <c r="H11" s="23">
        <v>0</v>
      </c>
      <c r="I11" s="23">
        <v>0</v>
      </c>
      <c r="J11" s="23">
        <f t="shared" si="1"/>
        <v>0</v>
      </c>
      <c r="K11" s="25"/>
      <c r="L11" s="25"/>
      <c r="M11" s="25"/>
    </row>
    <row r="12" spans="1:14" ht="25.5">
      <c r="A12" t="s">
        <v>0</v>
      </c>
      <c r="B12" s="2" t="s">
        <v>13</v>
      </c>
      <c r="C12" s="23">
        <f>'State Care'!C12</f>
        <v>0</v>
      </c>
      <c r="D12" s="23">
        <f>'State Care'!D12</f>
        <v>0</v>
      </c>
      <c r="E12" s="23">
        <f>'State Care'!E12</f>
        <v>0</v>
      </c>
      <c r="F12" s="23">
        <f t="shared" si="0"/>
        <v>0</v>
      </c>
      <c r="G12" s="23">
        <v>0</v>
      </c>
      <c r="H12" s="23">
        <v>0</v>
      </c>
      <c r="I12" s="23">
        <v>0</v>
      </c>
      <c r="J12" s="23">
        <f t="shared" si="1"/>
        <v>0</v>
      </c>
      <c r="K12" s="25"/>
      <c r="L12" s="25"/>
      <c r="M12" s="25"/>
    </row>
    <row r="13" spans="1:14" ht="25.5">
      <c r="A13" t="s">
        <v>0</v>
      </c>
      <c r="B13" s="2" t="s">
        <v>14</v>
      </c>
      <c r="C13" s="23">
        <f>'State Care'!C13</f>
        <v>0</v>
      </c>
      <c r="D13" s="23">
        <f>'State Care'!D13</f>
        <v>4.62</v>
      </c>
      <c r="E13" s="23">
        <f>'State Care'!E13</f>
        <v>3.14</v>
      </c>
      <c r="F13" s="23">
        <f t="shared" si="0"/>
        <v>7.76</v>
      </c>
      <c r="G13" s="23">
        <v>0</v>
      </c>
      <c r="H13" s="23">
        <v>103.33000000000003</v>
      </c>
      <c r="I13" s="23">
        <v>65.94</v>
      </c>
      <c r="J13" s="23">
        <f t="shared" si="1"/>
        <v>169.27000000000004</v>
      </c>
      <c r="K13" s="25"/>
      <c r="L13" s="25"/>
      <c r="M13" s="25"/>
    </row>
    <row r="14" spans="1:14" ht="25.5">
      <c r="A14" t="s">
        <v>0</v>
      </c>
      <c r="B14" s="2" t="s">
        <v>15</v>
      </c>
      <c r="C14" s="23">
        <f>SUM('State Care'!C14+ISGS!G72,ISGS!G74,ISGS!G76,ISGS!G78,ISGS!G80)</f>
        <v>9.27</v>
      </c>
      <c r="D14" s="23">
        <f>SUM('State Care'!D14,ISGS!G9:G13,ISGS!G16:G71,ISGS!G73,ISGS!G75,ISGS!G77,ISGS!G79)</f>
        <v>153.94</v>
      </c>
      <c r="E14" s="23">
        <f>'State Care'!E14</f>
        <v>0.47</v>
      </c>
      <c r="F14" s="23">
        <f t="shared" si="0"/>
        <v>163.68</v>
      </c>
      <c r="G14" s="23">
        <v>444.05999999999989</v>
      </c>
      <c r="H14" s="23">
        <v>3054.4099999999994</v>
      </c>
      <c r="I14" s="23">
        <v>7.5600000000000014</v>
      </c>
      <c r="J14" s="23">
        <f t="shared" si="1"/>
        <v>3506.0299999999993</v>
      </c>
      <c r="K14" s="25"/>
      <c r="L14" s="25"/>
      <c r="M14" s="25"/>
    </row>
    <row r="15" spans="1:14" ht="25.5">
      <c r="A15" t="s">
        <v>0</v>
      </c>
      <c r="B15" s="2" t="s">
        <v>16</v>
      </c>
      <c r="C15" s="23">
        <f>'State Care'!C15</f>
        <v>0</v>
      </c>
      <c r="D15" s="23">
        <f>SUM('State Care'!D15,ISGS!G7,ISGS!G8,ISGS!G14,ISGS!G15)</f>
        <v>14.85</v>
      </c>
      <c r="E15" s="23">
        <f>'State Care'!E15</f>
        <v>0</v>
      </c>
      <c r="F15" s="23">
        <f t="shared" si="0"/>
        <v>14.85</v>
      </c>
      <c r="G15" s="23">
        <v>0</v>
      </c>
      <c r="H15" s="23">
        <v>301.7</v>
      </c>
      <c r="I15" s="23">
        <v>0</v>
      </c>
      <c r="J15" s="23">
        <f t="shared" si="1"/>
        <v>301.7</v>
      </c>
      <c r="K15" s="25"/>
      <c r="L15" s="25"/>
      <c r="M15" s="25"/>
    </row>
    <row r="16" spans="1:14" ht="25.5">
      <c r="A16" t="s">
        <v>0</v>
      </c>
      <c r="B16" s="2" t="s">
        <v>17</v>
      </c>
      <c r="C16" s="23">
        <f>'State Care'!C16</f>
        <v>0</v>
      </c>
      <c r="D16" s="23">
        <f>'State Care'!D16</f>
        <v>0.65</v>
      </c>
      <c r="E16" s="23">
        <f>'State Care'!E16</f>
        <v>0</v>
      </c>
      <c r="F16" s="23">
        <f t="shared" si="0"/>
        <v>0.65</v>
      </c>
      <c r="G16" s="23">
        <v>0</v>
      </c>
      <c r="H16" s="23">
        <v>13.16</v>
      </c>
      <c r="I16" s="23">
        <v>0</v>
      </c>
      <c r="J16" s="23">
        <f t="shared" si="1"/>
        <v>13.16</v>
      </c>
      <c r="K16" s="25"/>
      <c r="L16" s="25"/>
      <c r="M16" s="25"/>
    </row>
    <row r="17" spans="1:13" ht="26.25">
      <c r="A17" t="s">
        <v>0</v>
      </c>
      <c r="B17" s="3" t="s">
        <v>18</v>
      </c>
      <c r="C17" s="24">
        <f>SUM(C7:C16)</f>
        <v>9.27</v>
      </c>
      <c r="D17" s="24">
        <f t="shared" ref="D17:J17" si="2">SUM(D7:D16)</f>
        <v>175.17</v>
      </c>
      <c r="E17" s="24">
        <f t="shared" si="2"/>
        <v>18.84</v>
      </c>
      <c r="F17" s="24">
        <f t="shared" si="2"/>
        <v>203.28</v>
      </c>
      <c r="G17" s="24">
        <f t="shared" si="2"/>
        <v>444.05999999999989</v>
      </c>
      <c r="H17" s="24">
        <f t="shared" si="2"/>
        <v>3495.6999999999989</v>
      </c>
      <c r="I17" s="24">
        <f t="shared" si="2"/>
        <v>359.77</v>
      </c>
      <c r="J17" s="24">
        <f t="shared" si="2"/>
        <v>4299.5299999999988</v>
      </c>
      <c r="K17" s="25"/>
      <c r="L17" s="25"/>
      <c r="M17" s="25"/>
    </row>
    <row r="18" spans="1:13" ht="25.5">
      <c r="A18" t="s">
        <v>0</v>
      </c>
      <c r="B18" s="2" t="s">
        <v>19</v>
      </c>
      <c r="C18" s="23">
        <f>'State Care'!C18</f>
        <v>0</v>
      </c>
      <c r="D18" s="23">
        <f>SUM('State Care'!D18,ISGS!G101)</f>
        <v>3.49</v>
      </c>
      <c r="E18" s="23">
        <f>'State Care'!E18</f>
        <v>0.7</v>
      </c>
      <c r="F18" s="23">
        <f t="shared" si="0"/>
        <v>4.1900000000000004</v>
      </c>
      <c r="G18" s="23">
        <v>0</v>
      </c>
      <c r="H18" s="23">
        <v>67.699999999999989</v>
      </c>
      <c r="I18" s="23">
        <v>19.200000000000003</v>
      </c>
      <c r="J18" s="23">
        <f t="shared" si="1"/>
        <v>86.899999999999991</v>
      </c>
      <c r="K18" s="25"/>
      <c r="L18" s="25"/>
      <c r="M18" s="25"/>
    </row>
    <row r="19" spans="1:13" ht="25.5">
      <c r="A19" t="s">
        <v>0</v>
      </c>
      <c r="B19" s="2" t="s">
        <v>20</v>
      </c>
      <c r="C19" s="23">
        <f>SUM('State Care'!C19,ISGS!G104:G124)</f>
        <v>98.609999999999985</v>
      </c>
      <c r="D19" s="23">
        <f>SUM('State Care'!D19,ISGS!G82:G87,ISGS!G92:G97,ISGS!G100,ISGS!G103)</f>
        <v>57.590000000000011</v>
      </c>
      <c r="E19" s="23">
        <f>'State Care'!E19</f>
        <v>0.1</v>
      </c>
      <c r="F19" s="23">
        <f t="shared" si="0"/>
        <v>156.29999999999998</v>
      </c>
      <c r="G19" s="23">
        <v>1612.82</v>
      </c>
      <c r="H19" s="23">
        <v>1148.44</v>
      </c>
      <c r="I19" s="23">
        <v>1.9000000000000006</v>
      </c>
      <c r="J19" s="23">
        <f t="shared" si="1"/>
        <v>2763.1600000000003</v>
      </c>
      <c r="K19" s="25"/>
      <c r="L19" s="25"/>
      <c r="M19" s="25"/>
    </row>
    <row r="20" spans="1:13" ht="25.5">
      <c r="A20" t="s">
        <v>0</v>
      </c>
      <c r="B20" s="2" t="s">
        <v>21</v>
      </c>
      <c r="C20" s="23">
        <f>'State Care'!C20</f>
        <v>6</v>
      </c>
      <c r="D20" s="23">
        <f>SUM('State Care'!D20,ISGS!G88:G91,ISGS!G98,ISGS!G99)</f>
        <v>19.169999999999998</v>
      </c>
      <c r="E20" s="23">
        <f>'State Care'!E20</f>
        <v>1.6</v>
      </c>
      <c r="F20" s="23">
        <f t="shared" si="0"/>
        <v>26.77</v>
      </c>
      <c r="G20" s="23">
        <v>257.39999999999998</v>
      </c>
      <c r="H20" s="23">
        <v>400.54</v>
      </c>
      <c r="I20" s="23">
        <v>32.9</v>
      </c>
      <c r="J20" s="23">
        <f t="shared" si="1"/>
        <v>690.84</v>
      </c>
      <c r="K20" s="25"/>
      <c r="L20" s="25"/>
      <c r="M20" s="25"/>
    </row>
    <row r="21" spans="1:13" ht="25.5">
      <c r="A21" t="s">
        <v>0</v>
      </c>
      <c r="B21" s="2" t="s">
        <v>22</v>
      </c>
      <c r="C21" s="23">
        <f>'State Care'!C21</f>
        <v>12.3</v>
      </c>
      <c r="D21" s="23">
        <f>SUM('State Care'!D21,ISGS!G102)</f>
        <v>15.96</v>
      </c>
      <c r="E21" s="23">
        <f>'State Care'!E21</f>
        <v>0</v>
      </c>
      <c r="F21" s="23">
        <f t="shared" si="0"/>
        <v>28.26</v>
      </c>
      <c r="G21" s="23">
        <v>286.2000000000001</v>
      </c>
      <c r="H21" s="23">
        <v>354.11999999999995</v>
      </c>
      <c r="I21" s="23">
        <v>0</v>
      </c>
      <c r="J21" s="23">
        <f t="shared" si="1"/>
        <v>640.32000000000005</v>
      </c>
      <c r="K21" s="25"/>
      <c r="L21" s="25"/>
      <c r="M21" s="25"/>
    </row>
    <row r="22" spans="1:13" ht="25.5">
      <c r="A22" t="s">
        <v>0</v>
      </c>
      <c r="B22" s="2" t="s">
        <v>23</v>
      </c>
      <c r="C22" s="23">
        <f>'State Care'!C22</f>
        <v>0</v>
      </c>
      <c r="D22" s="23">
        <f>'State Care'!D22</f>
        <v>0</v>
      </c>
      <c r="E22" s="23">
        <f>'State Care'!E22</f>
        <v>0</v>
      </c>
      <c r="F22" s="23">
        <f t="shared" si="0"/>
        <v>0</v>
      </c>
      <c r="G22" s="23">
        <v>0</v>
      </c>
      <c r="H22" s="23">
        <v>0</v>
      </c>
      <c r="I22" s="23">
        <v>0</v>
      </c>
      <c r="J22" s="23">
        <f t="shared" si="1"/>
        <v>0</v>
      </c>
      <c r="K22" s="25"/>
      <c r="L22" s="25"/>
      <c r="M22" s="25"/>
    </row>
    <row r="23" spans="1:13" ht="25.5">
      <c r="A23" t="s">
        <v>0</v>
      </c>
      <c r="B23" s="2" t="s">
        <v>24</v>
      </c>
      <c r="C23" s="23">
        <f>'State Care'!C23</f>
        <v>0</v>
      </c>
      <c r="D23" s="23">
        <f>'State Care'!D23</f>
        <v>0</v>
      </c>
      <c r="E23" s="23">
        <f>'State Care'!E23</f>
        <v>0</v>
      </c>
      <c r="F23" s="23">
        <f t="shared" si="0"/>
        <v>0</v>
      </c>
      <c r="G23" s="23">
        <v>0</v>
      </c>
      <c r="H23" s="23">
        <v>0</v>
      </c>
      <c r="I23" s="23">
        <v>0</v>
      </c>
      <c r="J23" s="23">
        <f t="shared" si="1"/>
        <v>0</v>
      </c>
      <c r="K23" s="25"/>
      <c r="L23" s="25"/>
      <c r="M23" s="25"/>
    </row>
    <row r="24" spans="1:13" ht="25.5">
      <c r="A24" t="s">
        <v>0</v>
      </c>
      <c r="B24" s="2" t="s">
        <v>25</v>
      </c>
      <c r="C24" s="23">
        <f>'State Care'!C24</f>
        <v>0</v>
      </c>
      <c r="D24" s="23">
        <f>'State Care'!D24</f>
        <v>0</v>
      </c>
      <c r="E24" s="23">
        <f>'State Care'!E24</f>
        <v>0</v>
      </c>
      <c r="F24" s="23">
        <f t="shared" si="0"/>
        <v>0</v>
      </c>
      <c r="G24" s="23">
        <v>0</v>
      </c>
      <c r="H24" s="23">
        <v>0</v>
      </c>
      <c r="I24" s="23">
        <v>0</v>
      </c>
      <c r="J24" s="23">
        <f t="shared" si="1"/>
        <v>0</v>
      </c>
      <c r="K24" s="25"/>
      <c r="L24" s="25"/>
      <c r="M24" s="25"/>
    </row>
    <row r="25" spans="1:13" ht="26.25">
      <c r="A25" t="s">
        <v>0</v>
      </c>
      <c r="B25" s="3" t="s">
        <v>26</v>
      </c>
      <c r="C25" s="24">
        <f>SUM(C18:C24)</f>
        <v>116.90999999999998</v>
      </c>
      <c r="D25" s="24">
        <f t="shared" ref="D25:J25" si="3">SUM(D18:D24)</f>
        <v>96.210000000000008</v>
      </c>
      <c r="E25" s="24">
        <f t="shared" si="3"/>
        <v>2.4</v>
      </c>
      <c r="F25" s="24">
        <f t="shared" si="3"/>
        <v>215.51999999999998</v>
      </c>
      <c r="G25" s="24">
        <f t="shared" si="3"/>
        <v>2156.42</v>
      </c>
      <c r="H25" s="24">
        <f t="shared" si="3"/>
        <v>1970.8</v>
      </c>
      <c r="I25" s="24">
        <f t="shared" si="3"/>
        <v>54</v>
      </c>
      <c r="J25" s="24">
        <f t="shared" si="3"/>
        <v>4181.22</v>
      </c>
      <c r="K25" s="25"/>
      <c r="L25" s="25"/>
      <c r="M25" s="25"/>
    </row>
    <row r="26" spans="1:13" ht="25.5">
      <c r="A26" t="s">
        <v>0</v>
      </c>
      <c r="B26" s="2" t="s">
        <v>27</v>
      </c>
      <c r="C26" s="23">
        <f>'State Care'!C26</f>
        <v>4</v>
      </c>
      <c r="D26" s="23">
        <f>SUM('State Care'!D26,ISGS!G140,ISGS!G142:G152)</f>
        <v>22.380000000000003</v>
      </c>
      <c r="E26" s="23">
        <f>'State Care'!E26</f>
        <v>0</v>
      </c>
      <c r="F26" s="23">
        <f t="shared" si="0"/>
        <v>26.380000000000003</v>
      </c>
      <c r="G26" s="23">
        <v>237.71999999999997</v>
      </c>
      <c r="H26" s="23">
        <v>464.94999999999993</v>
      </c>
      <c r="I26" s="23">
        <v>0</v>
      </c>
      <c r="J26" s="23">
        <f t="shared" si="1"/>
        <v>702.66999999999985</v>
      </c>
      <c r="K26" s="25"/>
      <c r="L26" s="25"/>
      <c r="M26" s="25"/>
    </row>
    <row r="27" spans="1:13" ht="25.5">
      <c r="A27" t="s">
        <v>0</v>
      </c>
      <c r="B27" s="2" t="s">
        <v>28</v>
      </c>
      <c r="C27" s="23">
        <f>'State Care'!C27</f>
        <v>0.52</v>
      </c>
      <c r="D27" s="23">
        <f>SUM('State Care'!D27,ISGS!G139)</f>
        <v>22.49</v>
      </c>
      <c r="E27" s="23">
        <f>'State Care'!E27</f>
        <v>0</v>
      </c>
      <c r="F27" s="23">
        <f t="shared" si="0"/>
        <v>23.009999999999998</v>
      </c>
      <c r="G27" s="23">
        <v>10.049999999999997</v>
      </c>
      <c r="H27" s="23">
        <v>447.97999999999996</v>
      </c>
      <c r="I27" s="23">
        <v>0</v>
      </c>
      <c r="J27" s="23">
        <f t="shared" si="1"/>
        <v>458.03</v>
      </c>
      <c r="K27" s="25"/>
      <c r="L27" s="25"/>
      <c r="M27" s="25"/>
    </row>
    <row r="28" spans="1:13" ht="25.5">
      <c r="A28" t="s">
        <v>0</v>
      </c>
      <c r="B28" s="2" t="s">
        <v>29</v>
      </c>
      <c r="C28" s="23">
        <f>SUM('State Care'!C28,ISGS!G131:G132)</f>
        <v>9.39</v>
      </c>
      <c r="D28" s="23">
        <f>SUM('State Care'!D28,ISGS!G155:G168)</f>
        <v>44.160000000000011</v>
      </c>
      <c r="E28" s="23">
        <f>'State Care'!E28</f>
        <v>4.62</v>
      </c>
      <c r="F28" s="23">
        <f t="shared" si="0"/>
        <v>58.170000000000009</v>
      </c>
      <c r="G28" s="23">
        <v>368.25</v>
      </c>
      <c r="H28" s="23">
        <v>926.01999999999987</v>
      </c>
      <c r="I28" s="23">
        <v>93.710000000000022</v>
      </c>
      <c r="J28" s="23">
        <f t="shared" si="1"/>
        <v>1387.98</v>
      </c>
      <c r="K28" s="25"/>
      <c r="L28" s="25"/>
      <c r="M28" s="25"/>
    </row>
    <row r="29" spans="1:13" ht="25.5">
      <c r="A29" t="s">
        <v>0</v>
      </c>
      <c r="B29" s="2" t="s">
        <v>30</v>
      </c>
      <c r="C29" s="23">
        <f>'State Care'!C29</f>
        <v>0.04</v>
      </c>
      <c r="D29" s="23">
        <f>'State Care'!D29</f>
        <v>1.08</v>
      </c>
      <c r="E29" s="23">
        <f>'State Care'!E29</f>
        <v>0</v>
      </c>
      <c r="F29" s="23">
        <f t="shared" si="0"/>
        <v>1.1200000000000001</v>
      </c>
      <c r="G29" s="23">
        <v>4.4199999999999982</v>
      </c>
      <c r="H29" s="23">
        <v>26.92</v>
      </c>
      <c r="I29" s="23">
        <v>0</v>
      </c>
      <c r="J29" s="23">
        <f t="shared" si="1"/>
        <v>31.34</v>
      </c>
      <c r="K29" s="25"/>
      <c r="L29" s="25"/>
      <c r="M29" s="25"/>
    </row>
    <row r="30" spans="1:13" ht="25.5">
      <c r="A30" t="s">
        <v>0</v>
      </c>
      <c r="B30" s="27" t="s">
        <v>31</v>
      </c>
      <c r="C30" s="23">
        <f>SUM('State Care'!C30,ISGS!G126:G130,ISGS!G133:G136)</f>
        <v>28.08</v>
      </c>
      <c r="D30" s="23">
        <f>SUM('State Care'!D30,ISGS!G137:G138)</f>
        <v>32.07</v>
      </c>
      <c r="E30" s="23">
        <f>'State Care'!E30</f>
        <v>0</v>
      </c>
      <c r="F30" s="23">
        <f t="shared" si="0"/>
        <v>60.15</v>
      </c>
      <c r="G30" s="23">
        <v>450.1699999999999</v>
      </c>
      <c r="H30" s="23">
        <v>664.78</v>
      </c>
      <c r="I30" s="23">
        <v>0</v>
      </c>
      <c r="J30" s="23">
        <f t="shared" si="1"/>
        <v>1114.9499999999998</v>
      </c>
      <c r="K30" s="25"/>
      <c r="L30" s="25"/>
      <c r="M30" s="25"/>
    </row>
    <row r="31" spans="1:13" ht="25.5">
      <c r="A31" t="s">
        <v>0</v>
      </c>
      <c r="B31" s="2" t="s">
        <v>32</v>
      </c>
      <c r="C31" s="23">
        <f>'State Care'!C31</f>
        <v>0</v>
      </c>
      <c r="D31" s="23">
        <f>'State Care'!D31</f>
        <v>0.04</v>
      </c>
      <c r="E31" s="23">
        <f>'State Care'!E31</f>
        <v>0</v>
      </c>
      <c r="F31" s="23">
        <f t="shared" si="0"/>
        <v>0.04</v>
      </c>
      <c r="G31" s="23">
        <v>0</v>
      </c>
      <c r="H31" s="23">
        <v>1.1500000000000006</v>
      </c>
      <c r="I31" s="23">
        <v>0</v>
      </c>
      <c r="J31" s="23">
        <f t="shared" si="1"/>
        <v>1.1500000000000006</v>
      </c>
      <c r="K31" s="25"/>
      <c r="L31" s="25"/>
      <c r="M31" s="25"/>
    </row>
    <row r="32" spans="1:13" ht="26.25">
      <c r="A32" t="s">
        <v>0</v>
      </c>
      <c r="B32" s="3" t="s">
        <v>33</v>
      </c>
      <c r="C32" s="24">
        <f>SUM(C26:C31)</f>
        <v>42.03</v>
      </c>
      <c r="D32" s="24">
        <f t="shared" ref="D32:J32" si="4">SUM(D26:D31)</f>
        <v>122.22000000000001</v>
      </c>
      <c r="E32" s="24">
        <f t="shared" si="4"/>
        <v>4.62</v>
      </c>
      <c r="F32" s="24">
        <f t="shared" si="4"/>
        <v>168.87</v>
      </c>
      <c r="G32" s="24">
        <f t="shared" si="4"/>
        <v>1070.6099999999999</v>
      </c>
      <c r="H32" s="24">
        <f t="shared" si="4"/>
        <v>2531.7999999999997</v>
      </c>
      <c r="I32" s="24">
        <f t="shared" si="4"/>
        <v>93.710000000000022</v>
      </c>
      <c r="J32" s="24">
        <f t="shared" si="4"/>
        <v>3696.12</v>
      </c>
      <c r="K32" s="25"/>
      <c r="L32" s="25"/>
      <c r="M32" s="25"/>
    </row>
    <row r="33" spans="1:13" ht="25.5">
      <c r="A33" t="s">
        <v>0</v>
      </c>
      <c r="B33" s="2" t="s">
        <v>34</v>
      </c>
      <c r="C33" s="23">
        <f>'State Care'!C33</f>
        <v>0</v>
      </c>
      <c r="D33" s="23">
        <f>'State Care'!D33</f>
        <v>1.02</v>
      </c>
      <c r="E33" s="23">
        <f>'State Care'!E33</f>
        <v>0</v>
      </c>
      <c r="F33" s="23">
        <f t="shared" si="0"/>
        <v>1.02</v>
      </c>
      <c r="G33" s="23">
        <v>0</v>
      </c>
      <c r="H33" s="23">
        <v>20.270000000000007</v>
      </c>
      <c r="I33" s="23">
        <v>0</v>
      </c>
      <c r="J33" s="23">
        <f t="shared" si="1"/>
        <v>20.270000000000007</v>
      </c>
      <c r="K33" s="25"/>
      <c r="L33" s="25"/>
      <c r="M33" s="25"/>
    </row>
    <row r="34" spans="1:13" ht="25.5">
      <c r="A34" t="s">
        <v>0</v>
      </c>
      <c r="B34" s="2" t="s">
        <v>35</v>
      </c>
      <c r="C34" s="23">
        <f>'State Care'!C34</f>
        <v>0</v>
      </c>
      <c r="D34" s="23">
        <f>'State Care'!D34</f>
        <v>0</v>
      </c>
      <c r="E34" s="23">
        <f>'State Care'!E34</f>
        <v>0</v>
      </c>
      <c r="F34" s="23">
        <f t="shared" si="0"/>
        <v>0</v>
      </c>
      <c r="G34" s="23">
        <v>0</v>
      </c>
      <c r="H34" s="23">
        <v>0</v>
      </c>
      <c r="I34" s="23">
        <v>0</v>
      </c>
      <c r="J34" s="23">
        <f t="shared" si="1"/>
        <v>0</v>
      </c>
      <c r="K34" s="25"/>
      <c r="L34" s="25"/>
      <c r="M34" s="25"/>
    </row>
    <row r="35" spans="1:13" ht="25.5">
      <c r="A35" t="s">
        <v>0</v>
      </c>
      <c r="B35" s="2" t="s">
        <v>36</v>
      </c>
      <c r="C35" s="23">
        <f>'State Care'!C35</f>
        <v>0</v>
      </c>
      <c r="D35" s="23">
        <f>'State Care'!D35</f>
        <v>3.37</v>
      </c>
      <c r="E35" s="23">
        <f>'State Care'!E35</f>
        <v>0</v>
      </c>
      <c r="F35" s="23">
        <f t="shared" si="0"/>
        <v>3.37</v>
      </c>
      <c r="G35" s="23">
        <v>0</v>
      </c>
      <c r="H35" s="23">
        <v>61.939999999999991</v>
      </c>
      <c r="I35" s="23">
        <v>0</v>
      </c>
      <c r="J35" s="23">
        <f t="shared" si="1"/>
        <v>61.939999999999991</v>
      </c>
      <c r="K35" s="25"/>
      <c r="L35" s="25"/>
      <c r="M35" s="25"/>
    </row>
    <row r="36" spans="1:13" ht="25.5">
      <c r="A36" t="s">
        <v>0</v>
      </c>
      <c r="B36" s="2" t="s">
        <v>37</v>
      </c>
      <c r="C36" s="23">
        <f>'State Care'!C36</f>
        <v>0</v>
      </c>
      <c r="D36" s="23">
        <f>'State Care'!D36</f>
        <v>0.04</v>
      </c>
      <c r="E36" s="23">
        <f>'State Care'!E36</f>
        <v>0</v>
      </c>
      <c r="F36" s="23">
        <f t="shared" si="0"/>
        <v>0.04</v>
      </c>
      <c r="G36" s="23">
        <v>0</v>
      </c>
      <c r="H36" s="23">
        <v>2.1100000000000003</v>
      </c>
      <c r="I36" s="23">
        <v>0</v>
      </c>
      <c r="J36" s="23">
        <f t="shared" si="1"/>
        <v>2.1100000000000003</v>
      </c>
      <c r="K36" s="25"/>
      <c r="L36" s="25"/>
      <c r="M36" s="25"/>
    </row>
    <row r="37" spans="1:13" ht="25.5">
      <c r="A37" t="s">
        <v>0</v>
      </c>
      <c r="B37" s="2" t="s">
        <v>38</v>
      </c>
      <c r="C37" s="23">
        <f>'State Care'!C37</f>
        <v>0</v>
      </c>
      <c r="D37" s="23">
        <f>'State Care'!D37</f>
        <v>0</v>
      </c>
      <c r="E37" s="23">
        <f>'State Care'!E37</f>
        <v>0</v>
      </c>
      <c r="F37" s="23">
        <f t="shared" si="0"/>
        <v>0</v>
      </c>
      <c r="G37" s="23">
        <v>0</v>
      </c>
      <c r="H37" s="23">
        <v>0</v>
      </c>
      <c r="I37" s="23">
        <v>0</v>
      </c>
      <c r="J37" s="23">
        <f t="shared" si="1"/>
        <v>0</v>
      </c>
      <c r="K37" s="25"/>
      <c r="L37" s="25"/>
      <c r="M37" s="25"/>
    </row>
    <row r="38" spans="1:13" ht="26.25">
      <c r="A38" t="s">
        <v>0</v>
      </c>
      <c r="B38" s="3" t="s">
        <v>39</v>
      </c>
      <c r="C38" s="24">
        <f>SUM(C33:C37)</f>
        <v>0</v>
      </c>
      <c r="D38" s="24">
        <f t="shared" ref="D38:J38" si="5">SUM(D33:D37)</f>
        <v>4.4300000000000006</v>
      </c>
      <c r="E38" s="24">
        <f t="shared" si="5"/>
        <v>0</v>
      </c>
      <c r="F38" s="24">
        <f t="shared" si="5"/>
        <v>4.4300000000000006</v>
      </c>
      <c r="G38" s="24">
        <f t="shared" si="5"/>
        <v>0</v>
      </c>
      <c r="H38" s="24">
        <f t="shared" si="5"/>
        <v>84.32</v>
      </c>
      <c r="I38" s="24">
        <f t="shared" si="5"/>
        <v>0</v>
      </c>
      <c r="J38" s="24">
        <f t="shared" si="5"/>
        <v>84.32</v>
      </c>
      <c r="K38" s="25"/>
      <c r="L38" s="25"/>
      <c r="M38" s="25"/>
    </row>
    <row r="39" spans="1:13" ht="25.5">
      <c r="A39" t="s">
        <v>0</v>
      </c>
      <c r="B39" s="2" t="s">
        <v>40</v>
      </c>
      <c r="C39" s="23">
        <f>'State Care'!C39</f>
        <v>0</v>
      </c>
      <c r="D39" s="23">
        <f>'State Care'!D39</f>
        <v>0</v>
      </c>
      <c r="E39" s="23">
        <f>'State Care'!E39</f>
        <v>0</v>
      </c>
      <c r="F39" s="23">
        <f t="shared" si="0"/>
        <v>0</v>
      </c>
      <c r="G39" s="23">
        <v>0</v>
      </c>
      <c r="H39" s="23">
        <v>0</v>
      </c>
      <c r="I39" s="23">
        <v>0</v>
      </c>
      <c r="J39" s="23">
        <f t="shared" ref="J39:J45" si="6">SUM(G39:I39)</f>
        <v>0</v>
      </c>
      <c r="K39" s="25"/>
      <c r="L39" s="25"/>
      <c r="M39" s="25"/>
    </row>
    <row r="40" spans="1:13" ht="25.5">
      <c r="A40" t="s">
        <v>0</v>
      </c>
      <c r="B40" s="2" t="s">
        <v>41</v>
      </c>
      <c r="C40" s="23">
        <f>'State Care'!C40</f>
        <v>0</v>
      </c>
      <c r="D40" s="23">
        <f>'State Care'!D40</f>
        <v>1.03</v>
      </c>
      <c r="E40" s="23">
        <f>'State Care'!E40</f>
        <v>0</v>
      </c>
      <c r="F40" s="23">
        <f t="shared" si="0"/>
        <v>1.03</v>
      </c>
      <c r="G40" s="23">
        <v>0</v>
      </c>
      <c r="H40" s="23">
        <v>19.069999999999997</v>
      </c>
      <c r="I40" s="23">
        <v>0</v>
      </c>
      <c r="J40" s="23">
        <f t="shared" si="6"/>
        <v>19.069999999999997</v>
      </c>
      <c r="K40" s="25"/>
      <c r="L40" s="25"/>
      <c r="M40" s="25"/>
    </row>
    <row r="41" spans="1:13" ht="25.5">
      <c r="A41" t="s">
        <v>0</v>
      </c>
      <c r="B41" s="2" t="s">
        <v>42</v>
      </c>
      <c r="C41" s="23">
        <f>'State Care'!C41</f>
        <v>0</v>
      </c>
      <c r="D41" s="23">
        <f>'State Care'!D41</f>
        <v>0</v>
      </c>
      <c r="E41" s="23">
        <f>'State Care'!E41</f>
        <v>0</v>
      </c>
      <c r="F41" s="23">
        <f t="shared" si="0"/>
        <v>0</v>
      </c>
      <c r="G41" s="23">
        <v>0</v>
      </c>
      <c r="H41" s="23">
        <v>0</v>
      </c>
      <c r="I41" s="23">
        <v>0</v>
      </c>
      <c r="J41" s="23">
        <f t="shared" si="6"/>
        <v>0</v>
      </c>
      <c r="K41" s="25"/>
      <c r="L41" s="25"/>
      <c r="M41" s="25"/>
    </row>
    <row r="42" spans="1:13" ht="25.5">
      <c r="A42" t="s">
        <v>0</v>
      </c>
      <c r="B42" s="2" t="s">
        <v>43</v>
      </c>
      <c r="C42" s="23">
        <f>'State Care'!C42</f>
        <v>0</v>
      </c>
      <c r="D42" s="23">
        <f>'State Care'!D42</f>
        <v>0</v>
      </c>
      <c r="E42" s="23">
        <f>'State Care'!E42</f>
        <v>0</v>
      </c>
      <c r="F42" s="23">
        <f t="shared" si="0"/>
        <v>0</v>
      </c>
      <c r="G42" s="23">
        <v>0</v>
      </c>
      <c r="H42" s="23">
        <v>0</v>
      </c>
      <c r="I42" s="23">
        <v>0</v>
      </c>
      <c r="J42" s="23">
        <f t="shared" si="6"/>
        <v>0</v>
      </c>
      <c r="K42" s="25"/>
      <c r="L42" s="25"/>
      <c r="M42" s="25"/>
    </row>
    <row r="43" spans="1:13" ht="25.5">
      <c r="A43" t="s">
        <v>0</v>
      </c>
      <c r="B43" s="2" t="s">
        <v>44</v>
      </c>
      <c r="C43" s="23">
        <f>'State Care'!C43</f>
        <v>0</v>
      </c>
      <c r="D43" s="23">
        <f>'State Care'!D43</f>
        <v>0.12</v>
      </c>
      <c r="E43" s="23">
        <f>'State Care'!E43</f>
        <v>0</v>
      </c>
      <c r="F43" s="23">
        <f t="shared" si="0"/>
        <v>0.12</v>
      </c>
      <c r="G43" s="23">
        <v>0</v>
      </c>
      <c r="H43" s="23">
        <v>2.5899999999999994</v>
      </c>
      <c r="I43" s="23">
        <v>0</v>
      </c>
      <c r="J43" s="23">
        <f t="shared" si="6"/>
        <v>2.5899999999999994</v>
      </c>
      <c r="K43" s="25"/>
      <c r="L43" s="25"/>
      <c r="M43" s="25"/>
    </row>
    <row r="44" spans="1:13" ht="25.5">
      <c r="A44" t="s">
        <v>0</v>
      </c>
      <c r="B44" s="2" t="s">
        <v>45</v>
      </c>
      <c r="C44" s="23">
        <f>'State Care'!C44</f>
        <v>0</v>
      </c>
      <c r="D44" s="23">
        <f>'State Care'!D44</f>
        <v>0</v>
      </c>
      <c r="E44" s="23">
        <f>'State Care'!E44</f>
        <v>0</v>
      </c>
      <c r="F44" s="23">
        <f t="shared" si="0"/>
        <v>0</v>
      </c>
      <c r="G44" s="23">
        <v>0</v>
      </c>
      <c r="H44" s="23">
        <v>0</v>
      </c>
      <c r="I44" s="23">
        <v>0</v>
      </c>
      <c r="J44" s="23">
        <f t="shared" si="6"/>
        <v>0</v>
      </c>
      <c r="K44" s="25"/>
      <c r="L44" s="25"/>
      <c r="M44" s="25"/>
    </row>
    <row r="45" spans="1:13" ht="25.5">
      <c r="A45" t="s">
        <v>0</v>
      </c>
      <c r="B45" s="2" t="s">
        <v>46</v>
      </c>
      <c r="C45" s="23">
        <f>'State Care'!C45</f>
        <v>0</v>
      </c>
      <c r="D45" s="23">
        <f>'State Care'!D45</f>
        <v>0.02</v>
      </c>
      <c r="E45" s="23">
        <f>'State Care'!E45</f>
        <v>0</v>
      </c>
      <c r="F45" s="23">
        <f t="shared" si="0"/>
        <v>0.02</v>
      </c>
      <c r="G45" s="23">
        <v>0</v>
      </c>
      <c r="H45" s="23">
        <v>0.18999999999999997</v>
      </c>
      <c r="I45" s="23">
        <v>0</v>
      </c>
      <c r="J45" s="23">
        <f t="shared" si="6"/>
        <v>0.18999999999999997</v>
      </c>
      <c r="K45" s="25"/>
      <c r="L45" s="25"/>
      <c r="M45" s="25"/>
    </row>
    <row r="46" spans="1:13" ht="26.25">
      <c r="A46" t="s">
        <v>0</v>
      </c>
      <c r="B46" s="3" t="s">
        <v>47</v>
      </c>
      <c r="C46" s="24">
        <f>SUM(C39:C45)</f>
        <v>0</v>
      </c>
      <c r="D46" s="24">
        <f t="shared" ref="D46:J46" si="7">SUM(D39:D45)</f>
        <v>1.17</v>
      </c>
      <c r="E46" s="24">
        <f t="shared" si="7"/>
        <v>0</v>
      </c>
      <c r="F46" s="24">
        <f t="shared" si="7"/>
        <v>1.17</v>
      </c>
      <c r="G46" s="24">
        <f t="shared" si="7"/>
        <v>0</v>
      </c>
      <c r="H46" s="24">
        <f t="shared" si="7"/>
        <v>21.849999999999998</v>
      </c>
      <c r="I46" s="24">
        <f t="shared" si="7"/>
        <v>0</v>
      </c>
      <c r="J46" s="24">
        <f t="shared" si="7"/>
        <v>21.849999999999998</v>
      </c>
      <c r="K46" s="25"/>
      <c r="L46" s="25"/>
      <c r="M46" s="25"/>
    </row>
    <row r="47" spans="1:13" ht="26.25">
      <c r="A47" t="s">
        <v>0</v>
      </c>
      <c r="B47" s="3" t="s">
        <v>48</v>
      </c>
      <c r="C47" s="24">
        <f>C46+C38+C32+C25+C17</f>
        <v>168.21</v>
      </c>
      <c r="D47" s="24">
        <f t="shared" ref="D47:J47" si="8">D46+D38+D32+D25+D17</f>
        <v>399.20000000000005</v>
      </c>
      <c r="E47" s="24">
        <f t="shared" si="8"/>
        <v>25.86</v>
      </c>
      <c r="F47" s="24">
        <f t="shared" si="8"/>
        <v>593.27</v>
      </c>
      <c r="G47" s="24">
        <f t="shared" si="8"/>
        <v>3671.0899999999997</v>
      </c>
      <c r="H47" s="24">
        <f>H46+H38+H32+H25+H17</f>
        <v>8104.4699999999984</v>
      </c>
      <c r="I47" s="24">
        <f t="shared" si="8"/>
        <v>507.48</v>
      </c>
      <c r="J47" s="24">
        <f t="shared" si="8"/>
        <v>12283.039999999999</v>
      </c>
      <c r="K47" s="25"/>
      <c r="L47" s="25"/>
      <c r="M47" s="25"/>
    </row>
    <row r="48" spans="1:13" ht="25.5">
      <c r="B48" s="1" t="s">
        <v>173</v>
      </c>
      <c r="H48" s="39"/>
    </row>
    <row r="49" spans="1:10" ht="20.25">
      <c r="A49" t="s">
        <v>0</v>
      </c>
      <c r="B49" s="1" t="s">
        <v>171</v>
      </c>
    </row>
    <row r="50" spans="1:10" ht="20.25">
      <c r="B50" s="1" t="s">
        <v>172</v>
      </c>
    </row>
    <row r="53" spans="1:10">
      <c r="F53" s="25"/>
    </row>
    <row r="54" spans="1:10">
      <c r="D54" s="25"/>
    </row>
    <row r="56" spans="1:10">
      <c r="C56" s="38"/>
      <c r="D56" s="38"/>
    </row>
    <row r="57" spans="1:10" ht="20.25">
      <c r="D57" s="25"/>
      <c r="J57" s="28"/>
    </row>
    <row r="58" spans="1:10">
      <c r="J58" s="25"/>
    </row>
    <row r="60" spans="1:10">
      <c r="D60" s="25"/>
    </row>
    <row r="65" spans="10:10">
      <c r="J65" s="25"/>
    </row>
  </sheetData>
  <mergeCells count="7">
    <mergeCell ref="B1:J1"/>
    <mergeCell ref="B2:J2"/>
    <mergeCell ref="B5:B6"/>
    <mergeCell ref="B3:J3"/>
    <mergeCell ref="G4:J4"/>
    <mergeCell ref="C5:F5"/>
    <mergeCell ref="G5:J5"/>
  </mergeCells>
  <pageMargins left="0.35433070866141736" right="0.35433070866141736" top="0.39370078740157483" bottom="0.19685039370078741" header="0" footer="0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showOutlineSymbols="0" showWhiteSpace="0" view="pageBreakPreview" zoomScale="90" zoomScaleNormal="100" zoomScaleSheetLayoutView="90" workbookViewId="0">
      <selection activeCell="A7" sqref="A7"/>
    </sheetView>
  </sheetViews>
  <sheetFormatPr defaultRowHeight="14.25"/>
  <cols>
    <col min="1" max="1" width="69" customWidth="1"/>
    <col min="2" max="2" width="18" customWidth="1"/>
    <col min="3" max="3" width="29.5" customWidth="1"/>
    <col min="4" max="4" width="9.75" customWidth="1"/>
    <col min="5" max="5" width="8.375" customWidth="1"/>
    <col min="6" max="6" width="13.375" customWidth="1"/>
    <col min="7" max="8" width="11" customWidth="1"/>
  </cols>
  <sheetData>
    <row r="1" spans="1:9" ht="22.5">
      <c r="A1" s="48" t="s">
        <v>1</v>
      </c>
      <c r="B1" s="49"/>
      <c r="C1" s="49"/>
      <c r="D1" s="49"/>
      <c r="E1" s="49"/>
      <c r="F1" s="49"/>
      <c r="G1" s="49"/>
      <c r="H1" s="50"/>
    </row>
    <row r="2" spans="1:9" ht="20.25">
      <c r="A2" s="51" t="s">
        <v>183</v>
      </c>
      <c r="B2" s="52"/>
      <c r="C2" s="52"/>
      <c r="D2" s="52"/>
      <c r="E2" s="52"/>
      <c r="F2" s="52"/>
      <c r="G2" s="52"/>
      <c r="H2" s="53"/>
    </row>
    <row r="3" spans="1:9" ht="20.25">
      <c r="A3" s="51" t="s">
        <v>178</v>
      </c>
      <c r="B3" s="52"/>
      <c r="C3" s="52"/>
      <c r="D3" s="52"/>
      <c r="E3" s="52"/>
      <c r="F3" s="52"/>
      <c r="G3" s="52"/>
      <c r="H3" s="53"/>
    </row>
    <row r="4" spans="1:9" ht="14.25" customHeight="1">
      <c r="F4" s="54">
        <v>45433</v>
      </c>
      <c r="G4" s="55" t="s">
        <v>0</v>
      </c>
      <c r="H4" s="56" t="s">
        <v>237</v>
      </c>
    </row>
    <row r="5" spans="1:9" ht="31.5">
      <c r="A5" s="8" t="s">
        <v>50</v>
      </c>
      <c r="B5" s="9" t="s">
        <v>51</v>
      </c>
      <c r="C5" s="9" t="s">
        <v>52</v>
      </c>
      <c r="D5" s="9" t="s">
        <v>53</v>
      </c>
      <c r="E5" s="9" t="s">
        <v>54</v>
      </c>
      <c r="F5" s="9"/>
      <c r="G5" s="9" t="s">
        <v>55</v>
      </c>
      <c r="H5" s="56" t="s">
        <v>184</v>
      </c>
    </row>
    <row r="6" spans="1:9" ht="15.75">
      <c r="A6" s="8" t="s">
        <v>0</v>
      </c>
      <c r="B6" s="9" t="s">
        <v>0</v>
      </c>
      <c r="C6" s="9" t="s">
        <v>0</v>
      </c>
      <c r="D6" s="9" t="s">
        <v>0</v>
      </c>
      <c r="E6" s="9" t="s">
        <v>0</v>
      </c>
      <c r="F6" s="9" t="s">
        <v>56</v>
      </c>
      <c r="G6" s="9" t="s">
        <v>57</v>
      </c>
      <c r="H6" s="10" t="s">
        <v>57</v>
      </c>
    </row>
    <row r="7" spans="1:9" ht="15.75">
      <c r="A7" s="8" t="s">
        <v>58</v>
      </c>
      <c r="B7" s="11" t="s">
        <v>59</v>
      </c>
      <c r="C7" s="11" t="s">
        <v>60</v>
      </c>
      <c r="D7" s="11" t="s">
        <v>61</v>
      </c>
      <c r="E7" s="11" t="s">
        <v>62</v>
      </c>
      <c r="F7" s="11">
        <v>40</v>
      </c>
      <c r="G7" s="26">
        <v>0.23</v>
      </c>
      <c r="H7" s="26">
        <v>4.6000000000000014</v>
      </c>
      <c r="I7" s="25"/>
    </row>
    <row r="8" spans="1:9" ht="15.75">
      <c r="A8" s="8" t="s">
        <v>66</v>
      </c>
      <c r="B8" s="11" t="s">
        <v>59</v>
      </c>
      <c r="C8" s="11" t="s">
        <v>60</v>
      </c>
      <c r="D8" s="11" t="s">
        <v>61</v>
      </c>
      <c r="E8" s="11" t="s">
        <v>62</v>
      </c>
      <c r="F8" s="11">
        <v>5</v>
      </c>
      <c r="G8" s="26">
        <v>0.02</v>
      </c>
      <c r="H8" s="26">
        <v>0.4200000000000001</v>
      </c>
      <c r="I8" s="25"/>
    </row>
    <row r="9" spans="1:9" ht="15.75">
      <c r="A9" s="8" t="s">
        <v>63</v>
      </c>
      <c r="B9" s="11" t="s">
        <v>64</v>
      </c>
      <c r="C9" s="11" t="s">
        <v>60</v>
      </c>
      <c r="D9" s="11" t="s">
        <v>61</v>
      </c>
      <c r="E9" s="11" t="s">
        <v>62</v>
      </c>
      <c r="F9" s="11">
        <v>240</v>
      </c>
      <c r="G9" s="26">
        <v>1.54</v>
      </c>
      <c r="H9" s="26">
        <v>33.739999999999995</v>
      </c>
      <c r="I9" s="25"/>
    </row>
    <row r="10" spans="1:9" ht="15.75">
      <c r="A10" s="8" t="s">
        <v>67</v>
      </c>
      <c r="B10" s="11" t="s">
        <v>64</v>
      </c>
      <c r="C10" s="11" t="s">
        <v>60</v>
      </c>
      <c r="D10" s="11" t="s">
        <v>61</v>
      </c>
      <c r="E10" s="11" t="s">
        <v>62</v>
      </c>
      <c r="F10" s="11">
        <v>296</v>
      </c>
      <c r="G10" s="26">
        <v>2.35</v>
      </c>
      <c r="H10" s="26">
        <v>47.410000000000011</v>
      </c>
      <c r="I10" s="25"/>
    </row>
    <row r="11" spans="1:9" ht="15.75">
      <c r="A11" s="8" t="s">
        <v>68</v>
      </c>
      <c r="B11" s="11" t="s">
        <v>64</v>
      </c>
      <c r="C11" s="11" t="s">
        <v>60</v>
      </c>
      <c r="D11" s="11" t="s">
        <v>61</v>
      </c>
      <c r="E11" s="11" t="s">
        <v>62</v>
      </c>
      <c r="F11" s="11">
        <v>400</v>
      </c>
      <c r="G11" s="26">
        <v>3.24</v>
      </c>
      <c r="H11" s="26">
        <v>62.74</v>
      </c>
      <c r="I11" s="25"/>
    </row>
    <row r="12" spans="1:9" ht="15.75">
      <c r="A12" s="8" t="s">
        <v>70</v>
      </c>
      <c r="B12" s="11" t="s">
        <v>64</v>
      </c>
      <c r="C12" s="11" t="s">
        <v>60</v>
      </c>
      <c r="D12" s="11" t="s">
        <v>61</v>
      </c>
      <c r="E12" s="11" t="s">
        <v>62</v>
      </c>
      <c r="F12" s="11">
        <v>300</v>
      </c>
      <c r="G12" s="26">
        <v>2.13</v>
      </c>
      <c r="H12" s="26">
        <v>42.080000000000005</v>
      </c>
      <c r="I12" s="25"/>
    </row>
    <row r="13" spans="1:9" ht="15.75">
      <c r="A13" s="8" t="s">
        <v>233</v>
      </c>
      <c r="B13" s="11" t="s">
        <v>64</v>
      </c>
      <c r="C13" s="11" t="s">
        <v>60</v>
      </c>
      <c r="D13" s="11" t="s">
        <v>61</v>
      </c>
      <c r="E13" s="11" t="s">
        <v>62</v>
      </c>
      <c r="F13" s="11">
        <v>57</v>
      </c>
      <c r="G13" s="26">
        <v>0.42</v>
      </c>
      <c r="H13" s="26">
        <v>8.91</v>
      </c>
      <c r="I13" s="25"/>
    </row>
    <row r="14" spans="1:9" ht="15.75">
      <c r="A14" s="8" t="s">
        <v>69</v>
      </c>
      <c r="B14" s="11" t="s">
        <v>59</v>
      </c>
      <c r="C14" s="11" t="s">
        <v>60</v>
      </c>
      <c r="D14" s="11" t="s">
        <v>61</v>
      </c>
      <c r="E14" s="11" t="s">
        <v>62</v>
      </c>
      <c r="F14" s="11">
        <v>15</v>
      </c>
      <c r="G14" s="26">
        <v>0.06</v>
      </c>
      <c r="H14" s="26">
        <v>2.1800000000000002</v>
      </c>
      <c r="I14" s="25"/>
    </row>
    <row r="15" spans="1:9" ht="15.75">
      <c r="A15" s="8" t="s">
        <v>71</v>
      </c>
      <c r="B15" s="11" t="s">
        <v>59</v>
      </c>
      <c r="C15" s="11" t="s">
        <v>60</v>
      </c>
      <c r="D15" s="11" t="s">
        <v>61</v>
      </c>
      <c r="E15" s="11" t="s">
        <v>62</v>
      </c>
      <c r="F15" s="11">
        <v>10</v>
      </c>
      <c r="G15" s="26">
        <v>0.04</v>
      </c>
      <c r="H15" s="26">
        <v>0.90000000000000024</v>
      </c>
      <c r="I15" s="25"/>
    </row>
    <row r="16" spans="1:9" ht="15.75">
      <c r="A16" s="8" t="s">
        <v>72</v>
      </c>
      <c r="B16" s="11" t="s">
        <v>64</v>
      </c>
      <c r="C16" s="11" t="s">
        <v>73</v>
      </c>
      <c r="D16" s="11" t="s">
        <v>65</v>
      </c>
      <c r="E16" s="11" t="s">
        <v>62</v>
      </c>
      <c r="F16" s="11">
        <v>300</v>
      </c>
      <c r="G16" s="26">
        <v>2.4500000000000002</v>
      </c>
      <c r="H16" s="26">
        <v>47.75</v>
      </c>
      <c r="I16" s="25"/>
    </row>
    <row r="17" spans="1:9" ht="15.75">
      <c r="A17" s="8" t="s">
        <v>74</v>
      </c>
      <c r="B17" s="11" t="s">
        <v>64</v>
      </c>
      <c r="C17" s="11" t="s">
        <v>73</v>
      </c>
      <c r="D17" s="11" t="s">
        <v>65</v>
      </c>
      <c r="E17" s="11" t="s">
        <v>62</v>
      </c>
      <c r="F17" s="11">
        <v>250</v>
      </c>
      <c r="G17" s="26">
        <v>1.99</v>
      </c>
      <c r="H17" s="26">
        <v>39.010000000000005</v>
      </c>
      <c r="I17" s="25"/>
    </row>
    <row r="18" spans="1:9" ht="16.5" customHeight="1">
      <c r="A18" s="8" t="s">
        <v>75</v>
      </c>
      <c r="B18" s="11" t="s">
        <v>64</v>
      </c>
      <c r="C18" s="11" t="s">
        <v>73</v>
      </c>
      <c r="D18" s="11" t="s">
        <v>65</v>
      </c>
      <c r="E18" s="11" t="s">
        <v>62</v>
      </c>
      <c r="F18" s="11">
        <v>300</v>
      </c>
      <c r="G18" s="26">
        <v>2.46</v>
      </c>
      <c r="H18" s="26">
        <v>46.06</v>
      </c>
      <c r="I18" s="25"/>
    </row>
    <row r="19" spans="1:9" ht="15.75">
      <c r="A19" s="8" t="s">
        <v>216</v>
      </c>
      <c r="B19" s="11" t="s">
        <v>64</v>
      </c>
      <c r="C19" s="11" t="s">
        <v>73</v>
      </c>
      <c r="D19" s="11" t="s">
        <v>65</v>
      </c>
      <c r="E19" s="11" t="s">
        <v>62</v>
      </c>
      <c r="F19" s="11">
        <v>200</v>
      </c>
      <c r="G19" s="26">
        <v>1.57</v>
      </c>
      <c r="H19" s="26">
        <v>30.96</v>
      </c>
      <c r="I19" s="25"/>
    </row>
    <row r="20" spans="1:9" ht="15.75">
      <c r="A20" s="14" t="s">
        <v>207</v>
      </c>
      <c r="B20" s="11" t="s">
        <v>64</v>
      </c>
      <c r="C20" s="11" t="s">
        <v>73</v>
      </c>
      <c r="D20" s="11" t="s">
        <v>65</v>
      </c>
      <c r="E20" s="11" t="s">
        <v>62</v>
      </c>
      <c r="F20" s="11">
        <v>150</v>
      </c>
      <c r="G20" s="26">
        <v>1.1399999999999999</v>
      </c>
      <c r="H20" s="26">
        <v>23.100000000000009</v>
      </c>
      <c r="I20" s="25"/>
    </row>
    <row r="21" spans="1:9" ht="15.75">
      <c r="A21" s="14" t="s">
        <v>208</v>
      </c>
      <c r="B21" s="11" t="s">
        <v>64</v>
      </c>
      <c r="C21" s="11" t="s">
        <v>73</v>
      </c>
      <c r="D21" s="11" t="s">
        <v>65</v>
      </c>
      <c r="E21" s="11" t="s">
        <v>62</v>
      </c>
      <c r="F21" s="11">
        <v>150</v>
      </c>
      <c r="G21" s="26">
        <v>1.1399999999999999</v>
      </c>
      <c r="H21" s="26">
        <v>23.87</v>
      </c>
      <c r="I21" s="25"/>
    </row>
    <row r="22" spans="1:9" ht="15.75">
      <c r="A22" s="14" t="s">
        <v>235</v>
      </c>
      <c r="B22" s="11" t="s">
        <v>64</v>
      </c>
      <c r="C22" s="11" t="s">
        <v>73</v>
      </c>
      <c r="D22" s="11" t="s">
        <v>65</v>
      </c>
      <c r="E22" s="11" t="s">
        <v>62</v>
      </c>
      <c r="F22" s="11">
        <v>150</v>
      </c>
      <c r="G22" s="26">
        <v>1.1499999999999999</v>
      </c>
      <c r="H22" s="26">
        <v>21.789999999999996</v>
      </c>
      <c r="I22" s="25"/>
    </row>
    <row r="23" spans="1:9" ht="15.75">
      <c r="A23" s="14" t="s">
        <v>236</v>
      </c>
      <c r="B23" s="11" t="s">
        <v>64</v>
      </c>
      <c r="C23" s="11" t="s">
        <v>73</v>
      </c>
      <c r="D23" s="11" t="s">
        <v>65</v>
      </c>
      <c r="E23" s="11" t="s">
        <v>62</v>
      </c>
      <c r="F23" s="11">
        <v>180</v>
      </c>
      <c r="G23" s="26">
        <v>1.83</v>
      </c>
      <c r="H23" s="26">
        <v>35.999999999999993</v>
      </c>
      <c r="I23" s="25"/>
    </row>
    <row r="24" spans="1:9" ht="15.75">
      <c r="A24" s="14" t="s">
        <v>227</v>
      </c>
      <c r="B24" s="11" t="s">
        <v>64</v>
      </c>
      <c r="C24" s="11" t="s">
        <v>73</v>
      </c>
      <c r="D24" s="11" t="s">
        <v>65</v>
      </c>
      <c r="E24" s="11" t="s">
        <v>62</v>
      </c>
      <c r="F24" s="11">
        <v>110</v>
      </c>
      <c r="G24" s="26">
        <v>1.08</v>
      </c>
      <c r="H24" s="26">
        <v>21.92</v>
      </c>
      <c r="I24" s="25"/>
    </row>
    <row r="25" spans="1:9" ht="15.75">
      <c r="A25" s="14" t="s">
        <v>212</v>
      </c>
      <c r="B25" s="11" t="s">
        <v>64</v>
      </c>
      <c r="C25" s="11" t="s">
        <v>73</v>
      </c>
      <c r="D25" s="11" t="s">
        <v>65</v>
      </c>
      <c r="E25" s="11" t="s">
        <v>62</v>
      </c>
      <c r="F25" s="11">
        <v>260</v>
      </c>
      <c r="G25" s="26">
        <v>3.09</v>
      </c>
      <c r="H25" s="26">
        <v>61.600000000000009</v>
      </c>
      <c r="I25" s="25"/>
    </row>
    <row r="26" spans="1:9" ht="15.75">
      <c r="A26" s="14" t="s">
        <v>213</v>
      </c>
      <c r="B26" s="11" t="s">
        <v>64</v>
      </c>
      <c r="C26" s="11" t="s">
        <v>73</v>
      </c>
      <c r="D26" s="11" t="s">
        <v>65</v>
      </c>
      <c r="E26" s="11" t="s">
        <v>62</v>
      </c>
      <c r="F26" s="11">
        <v>100</v>
      </c>
      <c r="G26" s="26">
        <v>1.07</v>
      </c>
      <c r="H26" s="26">
        <v>20.23</v>
      </c>
      <c r="I26" s="25"/>
    </row>
    <row r="27" spans="1:9" ht="15.75">
      <c r="A27" s="14" t="s">
        <v>217</v>
      </c>
      <c r="B27" s="11" t="s">
        <v>64</v>
      </c>
      <c r="C27" s="11" t="s">
        <v>73</v>
      </c>
      <c r="D27" s="11" t="s">
        <v>65</v>
      </c>
      <c r="E27" s="11" t="s">
        <v>62</v>
      </c>
      <c r="F27" s="11">
        <v>100</v>
      </c>
      <c r="G27" s="26">
        <v>0.89</v>
      </c>
      <c r="H27" s="26">
        <v>17.71</v>
      </c>
      <c r="I27" s="25"/>
    </row>
    <row r="28" spans="1:9" ht="15.75">
      <c r="A28" s="14" t="s">
        <v>76</v>
      </c>
      <c r="B28" s="11" t="s">
        <v>64</v>
      </c>
      <c r="C28" s="11" t="s">
        <v>73</v>
      </c>
      <c r="D28" s="11" t="s">
        <v>65</v>
      </c>
      <c r="E28" s="11" t="s">
        <v>62</v>
      </c>
      <c r="F28" s="11">
        <v>240</v>
      </c>
      <c r="G28" s="26">
        <v>1.77</v>
      </c>
      <c r="H28" s="26">
        <v>36.310000000000009</v>
      </c>
      <c r="I28" s="25"/>
    </row>
    <row r="29" spans="1:9" ht="18" customHeight="1">
      <c r="A29" s="14" t="s">
        <v>77</v>
      </c>
      <c r="B29" s="11" t="s">
        <v>64</v>
      </c>
      <c r="C29" s="11" t="s">
        <v>73</v>
      </c>
      <c r="D29" s="11" t="s">
        <v>65</v>
      </c>
      <c r="E29" s="11" t="s">
        <v>62</v>
      </c>
      <c r="F29" s="11">
        <v>350</v>
      </c>
      <c r="G29" s="26">
        <v>2.52</v>
      </c>
      <c r="H29" s="26">
        <v>52.42</v>
      </c>
      <c r="I29" s="25"/>
    </row>
    <row r="30" spans="1:9" ht="15.75">
      <c r="A30" s="14" t="s">
        <v>78</v>
      </c>
      <c r="B30" s="11" t="s">
        <v>64</v>
      </c>
      <c r="C30" s="11" t="s">
        <v>73</v>
      </c>
      <c r="D30" s="11" t="s">
        <v>65</v>
      </c>
      <c r="E30" s="11" t="s">
        <v>62</v>
      </c>
      <c r="F30" s="11">
        <v>320</v>
      </c>
      <c r="G30" s="26">
        <v>2.58</v>
      </c>
      <c r="H30" s="26">
        <v>52.02000000000001</v>
      </c>
      <c r="I30" s="25"/>
    </row>
    <row r="31" spans="1:9" ht="15.75">
      <c r="A31" s="14" t="s">
        <v>79</v>
      </c>
      <c r="B31" s="11" t="s">
        <v>64</v>
      </c>
      <c r="C31" s="11" t="s">
        <v>73</v>
      </c>
      <c r="D31" s="11" t="s">
        <v>65</v>
      </c>
      <c r="E31" s="11" t="s">
        <v>62</v>
      </c>
      <c r="F31" s="11">
        <v>300</v>
      </c>
      <c r="G31" s="26">
        <v>2.29</v>
      </c>
      <c r="H31" s="26">
        <v>46.179999999999993</v>
      </c>
      <c r="I31" s="25"/>
    </row>
    <row r="32" spans="1:9" ht="15.75">
      <c r="A32" s="14" t="s">
        <v>80</v>
      </c>
      <c r="B32" s="11" t="s">
        <v>64</v>
      </c>
      <c r="C32" s="11" t="s">
        <v>73</v>
      </c>
      <c r="D32" s="11" t="s">
        <v>65</v>
      </c>
      <c r="E32" s="11" t="s">
        <v>62</v>
      </c>
      <c r="F32" s="11">
        <v>300</v>
      </c>
      <c r="G32" s="26">
        <v>2.33</v>
      </c>
      <c r="H32" s="26">
        <v>59.819999999999986</v>
      </c>
      <c r="I32" s="25"/>
    </row>
    <row r="33" spans="1:9" ht="15.75">
      <c r="A33" s="14" t="s">
        <v>228</v>
      </c>
      <c r="B33" s="11" t="s">
        <v>64</v>
      </c>
      <c r="C33" s="11" t="s">
        <v>73</v>
      </c>
      <c r="D33" s="11" t="s">
        <v>65</v>
      </c>
      <c r="E33" s="11" t="s">
        <v>62</v>
      </c>
      <c r="F33" s="11">
        <v>300</v>
      </c>
      <c r="G33" s="26">
        <v>0.73</v>
      </c>
      <c r="H33" s="26">
        <v>10.98</v>
      </c>
      <c r="I33" s="25"/>
    </row>
    <row r="34" spans="1:9" ht="16.5" customHeight="1">
      <c r="A34" s="14" t="s">
        <v>81</v>
      </c>
      <c r="B34" s="11" t="s">
        <v>64</v>
      </c>
      <c r="C34" s="11" t="s">
        <v>73</v>
      </c>
      <c r="D34" s="11" t="s">
        <v>65</v>
      </c>
      <c r="E34" s="11" t="s">
        <v>62</v>
      </c>
      <c r="F34" s="11">
        <v>600</v>
      </c>
      <c r="G34" s="26">
        <v>4.46</v>
      </c>
      <c r="H34" s="26">
        <v>93.13000000000001</v>
      </c>
      <c r="I34" s="25"/>
    </row>
    <row r="35" spans="1:9" ht="15.75">
      <c r="A35" s="14" t="s">
        <v>82</v>
      </c>
      <c r="B35" s="11" t="s">
        <v>64</v>
      </c>
      <c r="C35" s="11" t="s">
        <v>73</v>
      </c>
      <c r="D35" s="11" t="s">
        <v>65</v>
      </c>
      <c r="E35" s="11" t="s">
        <v>62</v>
      </c>
      <c r="F35" s="11">
        <v>200</v>
      </c>
      <c r="G35" s="26">
        <v>1.36</v>
      </c>
      <c r="H35" s="26">
        <v>23.28</v>
      </c>
      <c r="I35" s="25"/>
    </row>
    <row r="36" spans="1:9" ht="15.75" customHeight="1">
      <c r="A36" s="14" t="s">
        <v>83</v>
      </c>
      <c r="B36" s="11" t="s">
        <v>64</v>
      </c>
      <c r="C36" s="11" t="s">
        <v>73</v>
      </c>
      <c r="D36" s="11" t="s">
        <v>65</v>
      </c>
      <c r="E36" s="11" t="s">
        <v>62</v>
      </c>
      <c r="F36" s="11">
        <v>300</v>
      </c>
      <c r="G36" s="26">
        <v>2.37</v>
      </c>
      <c r="H36" s="26">
        <v>46.04999999999999</v>
      </c>
      <c r="I36" s="25"/>
    </row>
    <row r="37" spans="1:9" ht="15.75">
      <c r="A37" s="14" t="s">
        <v>84</v>
      </c>
      <c r="B37" s="11" t="s">
        <v>64</v>
      </c>
      <c r="C37" s="11" t="s">
        <v>73</v>
      </c>
      <c r="D37" s="11" t="s">
        <v>65</v>
      </c>
      <c r="E37" s="11" t="s">
        <v>62</v>
      </c>
      <c r="F37" s="11">
        <v>130</v>
      </c>
      <c r="G37" s="26">
        <v>0.94</v>
      </c>
      <c r="H37" s="26">
        <v>18.990000000000006</v>
      </c>
      <c r="I37" s="25"/>
    </row>
    <row r="38" spans="1:9" ht="15.75">
      <c r="A38" s="14" t="s">
        <v>229</v>
      </c>
      <c r="B38" s="11" t="s">
        <v>64</v>
      </c>
      <c r="C38" s="11" t="s">
        <v>73</v>
      </c>
      <c r="D38" s="11" t="s">
        <v>65</v>
      </c>
      <c r="E38" s="11" t="s">
        <v>62</v>
      </c>
      <c r="F38" s="11">
        <v>300</v>
      </c>
      <c r="G38" s="26">
        <v>2.15</v>
      </c>
      <c r="H38" s="26">
        <v>39.76</v>
      </c>
      <c r="I38" s="25"/>
    </row>
    <row r="39" spans="1:9" ht="15.75">
      <c r="A39" s="14" t="s">
        <v>85</v>
      </c>
      <c r="B39" s="11" t="s">
        <v>64</v>
      </c>
      <c r="C39" s="11" t="s">
        <v>73</v>
      </c>
      <c r="D39" s="11" t="s">
        <v>65</v>
      </c>
      <c r="E39" s="11" t="s">
        <v>62</v>
      </c>
      <c r="F39" s="11">
        <v>300</v>
      </c>
      <c r="G39" s="26">
        <v>2.5499999999999998</v>
      </c>
      <c r="H39" s="26">
        <v>48.129999999999995</v>
      </c>
      <c r="I39" s="25"/>
    </row>
    <row r="40" spans="1:9" ht="15.75">
      <c r="A40" s="14" t="s">
        <v>86</v>
      </c>
      <c r="B40" s="11" t="s">
        <v>64</v>
      </c>
      <c r="C40" s="11" t="s">
        <v>73</v>
      </c>
      <c r="D40" s="11" t="s">
        <v>65</v>
      </c>
      <c r="E40" s="11" t="s">
        <v>62</v>
      </c>
      <c r="F40" s="11">
        <v>250</v>
      </c>
      <c r="G40" s="26">
        <v>1.96</v>
      </c>
      <c r="H40" s="26">
        <v>39.950000000000003</v>
      </c>
      <c r="I40" s="25"/>
    </row>
    <row r="41" spans="1:9" ht="15.75">
      <c r="A41" s="14" t="s">
        <v>87</v>
      </c>
      <c r="B41" s="11" t="s">
        <v>64</v>
      </c>
      <c r="C41" s="11" t="s">
        <v>73</v>
      </c>
      <c r="D41" s="11" t="s">
        <v>65</v>
      </c>
      <c r="E41" s="11" t="s">
        <v>62</v>
      </c>
      <c r="F41" s="11">
        <v>300</v>
      </c>
      <c r="G41" s="26">
        <v>2.46</v>
      </c>
      <c r="H41" s="26">
        <v>49.190000000000005</v>
      </c>
      <c r="I41" s="25"/>
    </row>
    <row r="42" spans="1:9" ht="15.75">
      <c r="A42" s="14" t="s">
        <v>218</v>
      </c>
      <c r="B42" s="11" t="s">
        <v>64</v>
      </c>
      <c r="C42" s="11" t="s">
        <v>73</v>
      </c>
      <c r="D42" s="11" t="s">
        <v>65</v>
      </c>
      <c r="E42" s="11" t="s">
        <v>62</v>
      </c>
      <c r="F42" s="11">
        <v>100</v>
      </c>
      <c r="G42" s="26">
        <v>0.86</v>
      </c>
      <c r="H42" s="26">
        <v>17.71</v>
      </c>
      <c r="I42" s="25"/>
    </row>
    <row r="43" spans="1:9" ht="15.75">
      <c r="A43" s="14" t="s">
        <v>88</v>
      </c>
      <c r="B43" s="11" t="s">
        <v>64</v>
      </c>
      <c r="C43" s="11" t="s">
        <v>73</v>
      </c>
      <c r="D43" s="11" t="s">
        <v>65</v>
      </c>
      <c r="E43" s="11" t="s">
        <v>62</v>
      </c>
      <c r="F43" s="11">
        <v>50</v>
      </c>
      <c r="G43" s="26">
        <v>0.41</v>
      </c>
      <c r="H43" s="26">
        <v>8.07</v>
      </c>
      <c r="I43" s="25"/>
    </row>
    <row r="44" spans="1:9" ht="18" customHeight="1">
      <c r="A44" s="14" t="s">
        <v>89</v>
      </c>
      <c r="B44" s="11" t="s">
        <v>64</v>
      </c>
      <c r="C44" s="11" t="s">
        <v>73</v>
      </c>
      <c r="D44" s="11" t="s">
        <v>65</v>
      </c>
      <c r="E44" s="11" t="s">
        <v>62</v>
      </c>
      <c r="F44" s="11">
        <v>50</v>
      </c>
      <c r="G44" s="26">
        <v>0.42</v>
      </c>
      <c r="H44" s="26">
        <v>8.1500000000000021</v>
      </c>
      <c r="I44" s="25"/>
    </row>
    <row r="45" spans="1:9" ht="15.75">
      <c r="A45" s="8" t="s">
        <v>90</v>
      </c>
      <c r="B45" s="11" t="s">
        <v>64</v>
      </c>
      <c r="C45" s="11" t="s">
        <v>73</v>
      </c>
      <c r="D45" s="11" t="s">
        <v>65</v>
      </c>
      <c r="E45" s="11" t="s">
        <v>62</v>
      </c>
      <c r="F45" s="11">
        <v>300</v>
      </c>
      <c r="G45" s="26">
        <v>2.29</v>
      </c>
      <c r="H45" s="26">
        <v>45.74</v>
      </c>
      <c r="I45" s="25"/>
    </row>
    <row r="46" spans="1:9" ht="15.75">
      <c r="A46" s="8" t="s">
        <v>222</v>
      </c>
      <c r="B46" s="11" t="s">
        <v>64</v>
      </c>
      <c r="C46" s="11" t="s">
        <v>73</v>
      </c>
      <c r="D46" s="11" t="s">
        <v>65</v>
      </c>
      <c r="E46" s="11" t="s">
        <v>62</v>
      </c>
      <c r="F46" s="11">
        <v>180</v>
      </c>
      <c r="G46" s="26">
        <v>0.83</v>
      </c>
      <c r="H46" s="26">
        <v>17.95</v>
      </c>
      <c r="I46" s="25"/>
    </row>
    <row r="47" spans="1:9" ht="15.75">
      <c r="A47" s="8" t="s">
        <v>219</v>
      </c>
      <c r="B47" s="11" t="s">
        <v>64</v>
      </c>
      <c r="C47" s="11" t="s">
        <v>73</v>
      </c>
      <c r="D47" s="11" t="s">
        <v>65</v>
      </c>
      <c r="E47" s="11" t="s">
        <v>62</v>
      </c>
      <c r="F47" s="11">
        <v>100</v>
      </c>
      <c r="G47" s="26">
        <v>2.0099999999999998</v>
      </c>
      <c r="H47" s="26">
        <v>39.299999999999997</v>
      </c>
      <c r="I47" s="25"/>
    </row>
    <row r="48" spans="1:9" ht="15.75">
      <c r="A48" s="8" t="s">
        <v>220</v>
      </c>
      <c r="B48" s="11" t="s">
        <v>64</v>
      </c>
      <c r="C48" s="11" t="s">
        <v>73</v>
      </c>
      <c r="D48" s="11" t="s">
        <v>65</v>
      </c>
      <c r="E48" s="11" t="s">
        <v>62</v>
      </c>
      <c r="F48" s="11">
        <v>250</v>
      </c>
      <c r="G48" s="26">
        <v>1.91</v>
      </c>
      <c r="H48" s="26">
        <v>38.159999999999997</v>
      </c>
      <c r="I48" s="25"/>
    </row>
    <row r="49" spans="1:9" ht="15.75">
      <c r="A49" s="8" t="s">
        <v>91</v>
      </c>
      <c r="B49" s="11" t="s">
        <v>64</v>
      </c>
      <c r="C49" s="11" t="s">
        <v>73</v>
      </c>
      <c r="D49" s="11" t="s">
        <v>65</v>
      </c>
      <c r="E49" s="11" t="s">
        <v>62</v>
      </c>
      <c r="F49" s="11">
        <v>250</v>
      </c>
      <c r="G49" s="26">
        <v>2.35</v>
      </c>
      <c r="H49" s="26">
        <v>47.580000000000005</v>
      </c>
      <c r="I49" s="25"/>
    </row>
    <row r="50" spans="1:9" ht="15.75">
      <c r="A50" s="8" t="s">
        <v>92</v>
      </c>
      <c r="B50" s="11" t="s">
        <v>64</v>
      </c>
      <c r="C50" s="11" t="s">
        <v>73</v>
      </c>
      <c r="D50" s="11" t="s">
        <v>65</v>
      </c>
      <c r="E50" s="11" t="s">
        <v>62</v>
      </c>
      <c r="F50" s="11">
        <v>300</v>
      </c>
      <c r="G50" s="26">
        <v>0.43</v>
      </c>
      <c r="H50" s="26">
        <v>7.0200000000000005</v>
      </c>
      <c r="I50" s="25"/>
    </row>
    <row r="51" spans="1:9" ht="15.75">
      <c r="A51" s="8" t="s">
        <v>93</v>
      </c>
      <c r="B51" s="11" t="s">
        <v>64</v>
      </c>
      <c r="C51" s="11" t="s">
        <v>73</v>
      </c>
      <c r="D51" s="11" t="s">
        <v>65</v>
      </c>
      <c r="E51" s="11" t="s">
        <v>62</v>
      </c>
      <c r="F51" s="11">
        <v>50</v>
      </c>
      <c r="G51" s="26">
        <v>1.81</v>
      </c>
      <c r="H51" s="26">
        <v>36.910000000000004</v>
      </c>
      <c r="I51" s="25"/>
    </row>
    <row r="52" spans="1:9" ht="15.75">
      <c r="A52" s="8" t="s">
        <v>94</v>
      </c>
      <c r="B52" s="11" t="s">
        <v>64</v>
      </c>
      <c r="C52" s="11" t="s">
        <v>73</v>
      </c>
      <c r="D52" s="11" t="s">
        <v>65</v>
      </c>
      <c r="E52" s="11" t="s">
        <v>62</v>
      </c>
      <c r="F52" s="11">
        <v>250</v>
      </c>
      <c r="G52" s="26">
        <v>2.34</v>
      </c>
      <c r="H52" s="26">
        <v>46.83</v>
      </c>
      <c r="I52" s="25"/>
    </row>
    <row r="53" spans="1:9" ht="15.75">
      <c r="A53" s="8" t="s">
        <v>95</v>
      </c>
      <c r="B53" s="11" t="s">
        <v>64</v>
      </c>
      <c r="C53" s="11" t="s">
        <v>73</v>
      </c>
      <c r="D53" s="11" t="s">
        <v>65</v>
      </c>
      <c r="E53" s="11" t="s">
        <v>62</v>
      </c>
      <c r="F53" s="11">
        <v>300</v>
      </c>
      <c r="G53" s="26">
        <v>2.35</v>
      </c>
      <c r="H53" s="26">
        <v>47.32</v>
      </c>
      <c r="I53" s="25"/>
    </row>
    <row r="54" spans="1:9" ht="15.75">
      <c r="A54" s="8" t="s">
        <v>96</v>
      </c>
      <c r="B54" s="11" t="s">
        <v>64</v>
      </c>
      <c r="C54" s="11" t="s">
        <v>73</v>
      </c>
      <c r="D54" s="11" t="s">
        <v>65</v>
      </c>
      <c r="E54" s="11" t="s">
        <v>62</v>
      </c>
      <c r="F54" s="11">
        <v>300</v>
      </c>
      <c r="G54" s="26">
        <v>2.3199999999999998</v>
      </c>
      <c r="H54" s="26">
        <v>47.490000000000009</v>
      </c>
      <c r="I54" s="25"/>
    </row>
    <row r="55" spans="1:9" ht="18" customHeight="1">
      <c r="A55" s="14" t="s">
        <v>97</v>
      </c>
      <c r="B55" s="11" t="s">
        <v>64</v>
      </c>
      <c r="C55" s="11" t="s">
        <v>73</v>
      </c>
      <c r="D55" s="11" t="s">
        <v>65</v>
      </c>
      <c r="E55" s="11" t="s">
        <v>62</v>
      </c>
      <c r="F55" s="11">
        <v>300</v>
      </c>
      <c r="G55" s="26">
        <v>2.29</v>
      </c>
      <c r="H55" s="26">
        <v>44.079999999999991</v>
      </c>
      <c r="I55" s="25"/>
    </row>
    <row r="56" spans="1:9" ht="18" customHeight="1">
      <c r="A56" s="14" t="s">
        <v>223</v>
      </c>
      <c r="B56" s="11" t="s">
        <v>64</v>
      </c>
      <c r="C56" s="11" t="s">
        <v>73</v>
      </c>
      <c r="D56" s="11" t="s">
        <v>65</v>
      </c>
      <c r="E56" s="11" t="s">
        <v>62</v>
      </c>
      <c r="F56" s="11">
        <v>300</v>
      </c>
      <c r="G56" s="26">
        <v>1.63</v>
      </c>
      <c r="H56" s="26">
        <v>32.47</v>
      </c>
      <c r="I56" s="25"/>
    </row>
    <row r="57" spans="1:9" ht="18" customHeight="1">
      <c r="A57" s="14" t="s">
        <v>225</v>
      </c>
      <c r="B57" s="11" t="s">
        <v>64</v>
      </c>
      <c r="C57" s="11" t="s">
        <v>73</v>
      </c>
      <c r="D57" s="11" t="s">
        <v>65</v>
      </c>
      <c r="E57" s="11" t="s">
        <v>62</v>
      </c>
      <c r="F57" s="11">
        <v>200</v>
      </c>
      <c r="G57" s="26">
        <v>2.2400000000000002</v>
      </c>
      <c r="H57" s="26">
        <v>46.150000000000013</v>
      </c>
      <c r="I57" s="25"/>
    </row>
    <row r="58" spans="1:9" ht="15.75">
      <c r="A58" s="8" t="s">
        <v>98</v>
      </c>
      <c r="B58" s="11" t="s">
        <v>64</v>
      </c>
      <c r="C58" s="11" t="s">
        <v>73</v>
      </c>
      <c r="D58" s="11" t="s">
        <v>65</v>
      </c>
      <c r="E58" s="11" t="s">
        <v>62</v>
      </c>
      <c r="F58" s="11">
        <v>300</v>
      </c>
      <c r="G58" s="26">
        <v>2.76</v>
      </c>
      <c r="H58" s="26">
        <v>49.659999999999989</v>
      </c>
      <c r="I58" s="25"/>
    </row>
    <row r="59" spans="1:9" ht="15.75">
      <c r="A59" s="8" t="s">
        <v>230</v>
      </c>
      <c r="B59" s="11" t="s">
        <v>64</v>
      </c>
      <c r="C59" s="11" t="s">
        <v>73</v>
      </c>
      <c r="D59" s="11" t="s">
        <v>65</v>
      </c>
      <c r="E59" s="11" t="s">
        <v>62</v>
      </c>
      <c r="F59" s="11">
        <v>400</v>
      </c>
      <c r="G59" s="26">
        <v>0.31</v>
      </c>
      <c r="H59" s="26">
        <v>14.789999999999997</v>
      </c>
      <c r="I59" s="25"/>
    </row>
    <row r="60" spans="1:9" ht="15.75">
      <c r="A60" s="8" t="s">
        <v>224</v>
      </c>
      <c r="B60" s="11" t="s">
        <v>64</v>
      </c>
      <c r="C60" s="11" t="s">
        <v>73</v>
      </c>
      <c r="D60" s="11" t="s">
        <v>65</v>
      </c>
      <c r="E60" s="11" t="s">
        <v>62</v>
      </c>
      <c r="F60" s="11">
        <v>100</v>
      </c>
      <c r="G60" s="26">
        <v>1.55</v>
      </c>
      <c r="H60" s="26">
        <v>30.73</v>
      </c>
      <c r="I60" s="25"/>
    </row>
    <row r="61" spans="1:9" ht="15.75">
      <c r="A61" s="8" t="s">
        <v>209</v>
      </c>
      <c r="B61" s="11" t="s">
        <v>64</v>
      </c>
      <c r="C61" s="11" t="s">
        <v>73</v>
      </c>
      <c r="D61" s="11" t="s">
        <v>65</v>
      </c>
      <c r="E61" s="11" t="s">
        <v>62</v>
      </c>
      <c r="F61" s="11">
        <v>164</v>
      </c>
      <c r="G61" s="26">
        <v>1.52</v>
      </c>
      <c r="H61" s="26">
        <v>29.779999999999998</v>
      </c>
      <c r="I61" s="25"/>
    </row>
    <row r="62" spans="1:9" ht="15.75">
      <c r="A62" s="8" t="s">
        <v>99</v>
      </c>
      <c r="B62" s="11" t="s">
        <v>64</v>
      </c>
      <c r="C62" s="11" t="s">
        <v>73</v>
      </c>
      <c r="D62" s="11" t="s">
        <v>65</v>
      </c>
      <c r="E62" s="11" t="s">
        <v>62</v>
      </c>
      <c r="F62" s="11">
        <v>200</v>
      </c>
      <c r="G62" s="26">
        <v>2.25</v>
      </c>
      <c r="H62" s="26">
        <v>44.989999999999995</v>
      </c>
      <c r="I62" s="25"/>
    </row>
    <row r="63" spans="1:9" ht="21.75" customHeight="1">
      <c r="A63" s="8" t="s">
        <v>100</v>
      </c>
      <c r="B63" s="11" t="s">
        <v>64</v>
      </c>
      <c r="C63" s="11" t="s">
        <v>73</v>
      </c>
      <c r="D63" s="11" t="s">
        <v>65</v>
      </c>
      <c r="E63" s="11" t="s">
        <v>62</v>
      </c>
      <c r="F63" s="11">
        <v>300</v>
      </c>
      <c r="G63" s="26">
        <v>1.24</v>
      </c>
      <c r="H63" s="26">
        <v>24.609999999999996</v>
      </c>
      <c r="I63" s="25"/>
    </row>
    <row r="64" spans="1:9" ht="21.75" customHeight="1">
      <c r="A64" s="8" t="s">
        <v>101</v>
      </c>
      <c r="B64" s="11" t="s">
        <v>64</v>
      </c>
      <c r="C64" s="11" t="s">
        <v>73</v>
      </c>
      <c r="D64" s="11" t="s">
        <v>65</v>
      </c>
      <c r="E64" s="11" t="s">
        <v>62</v>
      </c>
      <c r="F64" s="11">
        <v>225</v>
      </c>
      <c r="G64" s="26">
        <v>1.57</v>
      </c>
      <c r="H64" s="26">
        <v>32.4</v>
      </c>
      <c r="I64" s="25"/>
    </row>
    <row r="65" spans="1:9" ht="21.75" customHeight="1">
      <c r="A65" s="8" t="s">
        <v>102</v>
      </c>
      <c r="B65" s="11" t="s">
        <v>64</v>
      </c>
      <c r="C65" s="11" t="s">
        <v>73</v>
      </c>
      <c r="D65" s="11" t="s">
        <v>65</v>
      </c>
      <c r="E65" s="11" t="s">
        <v>62</v>
      </c>
      <c r="F65" s="11">
        <v>300</v>
      </c>
      <c r="G65" s="26">
        <v>2.27</v>
      </c>
      <c r="H65" s="26">
        <v>43.99</v>
      </c>
      <c r="I65" s="25"/>
    </row>
    <row r="66" spans="1:9" ht="16.5" customHeight="1">
      <c r="A66" s="8" t="s">
        <v>174</v>
      </c>
      <c r="B66" s="11" t="s">
        <v>64</v>
      </c>
      <c r="C66" s="11" t="s">
        <v>73</v>
      </c>
      <c r="D66" s="11" t="s">
        <v>65</v>
      </c>
      <c r="E66" s="11" t="s">
        <v>62</v>
      </c>
      <c r="F66" s="11">
        <v>110</v>
      </c>
      <c r="G66" s="26">
        <v>0.75</v>
      </c>
      <c r="H66" s="26">
        <v>15.7</v>
      </c>
      <c r="I66" s="25"/>
    </row>
    <row r="67" spans="1:9" ht="19.5" customHeight="1">
      <c r="A67" s="8" t="s">
        <v>103</v>
      </c>
      <c r="B67" s="11" t="s">
        <v>64</v>
      </c>
      <c r="C67" s="11" t="s">
        <v>73</v>
      </c>
      <c r="D67" s="11" t="s">
        <v>65</v>
      </c>
      <c r="E67" s="11" t="s">
        <v>62</v>
      </c>
      <c r="F67" s="11">
        <v>300</v>
      </c>
      <c r="G67" s="26">
        <v>2.35</v>
      </c>
      <c r="H67" s="26">
        <v>45.4</v>
      </c>
      <c r="I67" s="25"/>
    </row>
    <row r="68" spans="1:9" ht="19.5" customHeight="1">
      <c r="A68" s="8" t="s">
        <v>231</v>
      </c>
      <c r="B68" s="11" t="s">
        <v>64</v>
      </c>
      <c r="C68" s="11" t="s">
        <v>73</v>
      </c>
      <c r="D68" s="11" t="s">
        <v>65</v>
      </c>
      <c r="E68" s="11" t="s">
        <v>62</v>
      </c>
      <c r="F68" s="11">
        <v>150</v>
      </c>
      <c r="G68" s="26">
        <v>0.79</v>
      </c>
      <c r="H68" s="26">
        <v>16.209999999999997</v>
      </c>
      <c r="I68" s="25"/>
    </row>
    <row r="69" spans="1:9" ht="19.5" customHeight="1">
      <c r="A69" s="8" t="s">
        <v>242</v>
      </c>
      <c r="B69" s="11" t="s">
        <v>64</v>
      </c>
      <c r="C69" s="11" t="s">
        <v>73</v>
      </c>
      <c r="D69" s="11" t="s">
        <v>65</v>
      </c>
      <c r="E69" s="11" t="s">
        <v>62</v>
      </c>
      <c r="F69" s="11">
        <v>100</v>
      </c>
      <c r="G69" s="26">
        <v>0.88</v>
      </c>
      <c r="H69" s="26">
        <v>1.73</v>
      </c>
      <c r="I69" s="25"/>
    </row>
    <row r="70" spans="1:9" ht="19.5" customHeight="1">
      <c r="A70" s="8" t="s">
        <v>243</v>
      </c>
      <c r="B70" s="11" t="s">
        <v>64</v>
      </c>
      <c r="C70" s="11" t="s">
        <v>73</v>
      </c>
      <c r="D70" s="11" t="s">
        <v>65</v>
      </c>
      <c r="E70" s="11" t="s">
        <v>62</v>
      </c>
      <c r="F70" s="11">
        <v>100</v>
      </c>
      <c r="G70" s="26">
        <v>0.44</v>
      </c>
      <c r="H70" s="26">
        <v>0.85</v>
      </c>
      <c r="I70" s="25"/>
    </row>
    <row r="71" spans="1:9" ht="21.75" customHeight="1">
      <c r="A71" s="8" t="s">
        <v>104</v>
      </c>
      <c r="B71" s="11" t="s">
        <v>64</v>
      </c>
      <c r="C71" s="11" t="s">
        <v>73</v>
      </c>
      <c r="D71" s="11" t="s">
        <v>65</v>
      </c>
      <c r="E71" s="11" t="s">
        <v>62</v>
      </c>
      <c r="F71" s="11">
        <v>600</v>
      </c>
      <c r="G71" s="26">
        <v>6.36</v>
      </c>
      <c r="H71" s="26">
        <v>125.46000000000002</v>
      </c>
      <c r="I71" s="25"/>
    </row>
    <row r="72" spans="1:9" ht="21.75" customHeight="1">
      <c r="A72" s="8" t="s">
        <v>105</v>
      </c>
      <c r="B72" s="11" t="s">
        <v>64</v>
      </c>
      <c r="C72" s="11" t="s">
        <v>73</v>
      </c>
      <c r="D72" s="11" t="s">
        <v>65</v>
      </c>
      <c r="E72" s="11" t="s">
        <v>106</v>
      </c>
      <c r="F72" s="11">
        <v>510</v>
      </c>
      <c r="G72" s="26">
        <v>1.2</v>
      </c>
      <c r="H72" s="26">
        <v>79.390000000000015</v>
      </c>
      <c r="I72" s="25"/>
    </row>
    <row r="73" spans="1:9" ht="21.75" customHeight="1">
      <c r="A73" s="8" t="s">
        <v>107</v>
      </c>
      <c r="B73" s="11" t="s">
        <v>64</v>
      </c>
      <c r="C73" s="11" t="s">
        <v>73</v>
      </c>
      <c r="D73" s="11" t="s">
        <v>65</v>
      </c>
      <c r="E73" s="11" t="s">
        <v>62</v>
      </c>
      <c r="F73" s="11">
        <v>360</v>
      </c>
      <c r="G73" s="26">
        <v>3.04</v>
      </c>
      <c r="H73" s="26">
        <v>61.390000000000008</v>
      </c>
      <c r="I73" s="25"/>
    </row>
    <row r="74" spans="1:9" ht="15.75">
      <c r="A74" s="8" t="s">
        <v>108</v>
      </c>
      <c r="B74" s="11" t="s">
        <v>64</v>
      </c>
      <c r="C74" s="11" t="s">
        <v>73</v>
      </c>
      <c r="D74" s="11" t="s">
        <v>65</v>
      </c>
      <c r="E74" s="11" t="s">
        <v>106</v>
      </c>
      <c r="F74" s="11">
        <v>101</v>
      </c>
      <c r="G74" s="26">
        <v>0.28999999999999998</v>
      </c>
      <c r="H74" s="26">
        <v>16.779999999999998</v>
      </c>
      <c r="I74" s="25"/>
    </row>
    <row r="75" spans="1:9" ht="15.75">
      <c r="A75" s="8" t="s">
        <v>109</v>
      </c>
      <c r="B75" s="11" t="s">
        <v>64</v>
      </c>
      <c r="C75" s="11" t="s">
        <v>73</v>
      </c>
      <c r="D75" s="11" t="s">
        <v>65</v>
      </c>
      <c r="E75" s="11" t="s">
        <v>62</v>
      </c>
      <c r="F75" s="11">
        <v>300</v>
      </c>
      <c r="G75" s="26">
        <v>3.05</v>
      </c>
      <c r="H75" s="26">
        <v>59.419999999999995</v>
      </c>
      <c r="I75" s="25"/>
    </row>
    <row r="76" spans="1:9" ht="15.75">
      <c r="A76" s="8" t="s">
        <v>110</v>
      </c>
      <c r="B76" s="11" t="s">
        <v>64</v>
      </c>
      <c r="C76" s="11" t="s">
        <v>73</v>
      </c>
      <c r="D76" s="11" t="s">
        <v>65</v>
      </c>
      <c r="E76" s="11" t="s">
        <v>106</v>
      </c>
      <c r="F76" s="11">
        <v>75</v>
      </c>
      <c r="G76" s="26">
        <v>0.25</v>
      </c>
      <c r="H76" s="26">
        <v>11.5</v>
      </c>
      <c r="I76" s="25"/>
    </row>
    <row r="77" spans="1:9" ht="15.75">
      <c r="A77" s="8" t="s">
        <v>111</v>
      </c>
      <c r="B77" s="11" t="s">
        <v>64</v>
      </c>
      <c r="C77" s="11" t="s">
        <v>73</v>
      </c>
      <c r="D77" s="11" t="s">
        <v>65</v>
      </c>
      <c r="E77" s="11" t="s">
        <v>62</v>
      </c>
      <c r="F77" s="11">
        <v>300</v>
      </c>
      <c r="G77" s="26">
        <v>3.03</v>
      </c>
      <c r="H77" s="26">
        <v>59.390000000000008</v>
      </c>
      <c r="I77" s="25"/>
    </row>
    <row r="78" spans="1:9" ht="15.75">
      <c r="A78" s="8" t="s">
        <v>112</v>
      </c>
      <c r="B78" s="11" t="s">
        <v>64</v>
      </c>
      <c r="C78" s="11" t="s">
        <v>73</v>
      </c>
      <c r="D78" s="11" t="s">
        <v>65</v>
      </c>
      <c r="E78" s="11" t="s">
        <v>106</v>
      </c>
      <c r="F78" s="11">
        <v>75</v>
      </c>
      <c r="G78" s="26">
        <v>0.21</v>
      </c>
      <c r="H78" s="26">
        <v>11.590000000000002</v>
      </c>
      <c r="I78" s="25"/>
    </row>
    <row r="79" spans="1:9" ht="15.75">
      <c r="A79" s="8" t="s">
        <v>113</v>
      </c>
      <c r="B79" s="11" t="s">
        <v>64</v>
      </c>
      <c r="C79" s="11" t="s">
        <v>73</v>
      </c>
      <c r="D79" s="11" t="s">
        <v>65</v>
      </c>
      <c r="E79" s="11" t="s">
        <v>62</v>
      </c>
      <c r="F79" s="11">
        <v>422</v>
      </c>
      <c r="G79" s="26">
        <v>3.35</v>
      </c>
      <c r="H79" s="26">
        <v>67.669999999999987</v>
      </c>
      <c r="I79" s="25"/>
    </row>
    <row r="80" spans="1:9" ht="15.75">
      <c r="A80" s="8" t="s">
        <v>114</v>
      </c>
      <c r="B80" s="11" t="s">
        <v>64</v>
      </c>
      <c r="C80" s="11" t="s">
        <v>73</v>
      </c>
      <c r="D80" s="11" t="s">
        <v>65</v>
      </c>
      <c r="E80" s="11" t="s">
        <v>106</v>
      </c>
      <c r="F80" s="11">
        <v>105</v>
      </c>
      <c r="G80" s="26">
        <v>0.36</v>
      </c>
      <c r="H80" s="26">
        <v>22.530000000000005</v>
      </c>
      <c r="I80" s="25"/>
    </row>
    <row r="81" spans="1:9" ht="15.75">
      <c r="A81" s="12" t="s">
        <v>18</v>
      </c>
      <c r="B81" s="13" t="s">
        <v>0</v>
      </c>
      <c r="C81" s="13" t="s">
        <v>0</v>
      </c>
      <c r="D81" s="13" t="s">
        <v>0</v>
      </c>
      <c r="E81" s="13" t="s">
        <v>0</v>
      </c>
      <c r="F81" s="13">
        <f>SUM(F7:F80)</f>
        <v>16680</v>
      </c>
      <c r="G81" s="13">
        <f>SUM(G7:G80)</f>
        <v>126.66999999999996</v>
      </c>
      <c r="H81" s="13">
        <f t="shared" ref="H81" si="0">SUM(H7:H80)</f>
        <v>2606.0800000000004</v>
      </c>
      <c r="I81" s="25"/>
    </row>
    <row r="82" spans="1:9" ht="15.75">
      <c r="A82" s="8" t="s">
        <v>244</v>
      </c>
      <c r="B82" s="11" t="s">
        <v>117</v>
      </c>
      <c r="C82" s="11" t="s">
        <v>73</v>
      </c>
      <c r="D82" s="11" t="s">
        <v>65</v>
      </c>
      <c r="E82" s="11" t="s">
        <v>62</v>
      </c>
      <c r="F82" s="11">
        <v>224.65</v>
      </c>
      <c r="G82" s="26">
        <v>0.15</v>
      </c>
      <c r="H82" s="26">
        <v>9.110000000000003</v>
      </c>
      <c r="I82" s="25"/>
    </row>
    <row r="83" spans="1:9" ht="15.75">
      <c r="A83" s="8" t="s">
        <v>226</v>
      </c>
      <c r="B83" s="11" t="s">
        <v>117</v>
      </c>
      <c r="C83" s="11" t="s">
        <v>73</v>
      </c>
      <c r="D83" s="11" t="s">
        <v>65</v>
      </c>
      <c r="E83" s="11" t="s">
        <v>62</v>
      </c>
      <c r="F83" s="11">
        <v>237</v>
      </c>
      <c r="G83" s="26">
        <v>3.08</v>
      </c>
      <c r="H83" s="26">
        <v>54.33</v>
      </c>
      <c r="I83" s="25"/>
    </row>
    <row r="84" spans="1:9" ht="15.75">
      <c r="A84" s="8" t="s">
        <v>238</v>
      </c>
      <c r="B84" s="11" t="s">
        <v>117</v>
      </c>
      <c r="C84" s="11" t="s">
        <v>73</v>
      </c>
      <c r="D84" s="11" t="s">
        <v>65</v>
      </c>
      <c r="E84" s="11" t="s">
        <v>62</v>
      </c>
      <c r="F84" s="11">
        <v>62.5</v>
      </c>
      <c r="G84" s="26">
        <v>0</v>
      </c>
      <c r="H84" s="26">
        <v>0</v>
      </c>
      <c r="I84" s="25"/>
    </row>
    <row r="85" spans="1:9" ht="15.75">
      <c r="A85" s="8" t="s">
        <v>245</v>
      </c>
      <c r="B85" s="11" t="s">
        <v>117</v>
      </c>
      <c r="C85" s="11" t="s">
        <v>73</v>
      </c>
      <c r="D85" s="11" t="s">
        <v>65</v>
      </c>
      <c r="E85" s="11" t="s">
        <v>62</v>
      </c>
      <c r="F85" s="11">
        <v>100.1</v>
      </c>
      <c r="G85" s="26">
        <v>0.56999999999999995</v>
      </c>
      <c r="H85" s="26">
        <v>9.4600000000000026</v>
      </c>
      <c r="I85" s="25"/>
    </row>
    <row r="86" spans="1:9" ht="15.75">
      <c r="A86" s="8" t="s">
        <v>239</v>
      </c>
      <c r="B86" s="11" t="s">
        <v>117</v>
      </c>
      <c r="C86" s="11" t="s">
        <v>73</v>
      </c>
      <c r="D86" s="11" t="s">
        <v>65</v>
      </c>
      <c r="E86" s="11" t="s">
        <v>62</v>
      </c>
      <c r="F86" s="11">
        <v>187.5</v>
      </c>
      <c r="G86" s="26">
        <v>0.5</v>
      </c>
      <c r="H86" s="26">
        <v>5.7799999999999994</v>
      </c>
      <c r="I86" s="25"/>
    </row>
    <row r="87" spans="1:9" ht="15.75">
      <c r="A87" s="8" t="s">
        <v>221</v>
      </c>
      <c r="B87" s="11" t="s">
        <v>117</v>
      </c>
      <c r="C87" s="11" t="s">
        <v>73</v>
      </c>
      <c r="D87" s="11" t="s">
        <v>65</v>
      </c>
      <c r="E87" s="11" t="s">
        <v>62</v>
      </c>
      <c r="F87" s="11">
        <v>1000</v>
      </c>
      <c r="G87" s="26">
        <v>8.81</v>
      </c>
      <c r="H87" s="26">
        <v>175.43000000000006</v>
      </c>
      <c r="I87" s="25"/>
    </row>
    <row r="88" spans="1:9" ht="15.75">
      <c r="A88" s="8" t="s">
        <v>115</v>
      </c>
      <c r="B88" s="11" t="s">
        <v>116</v>
      </c>
      <c r="C88" s="11" t="s">
        <v>73</v>
      </c>
      <c r="D88" s="11" t="s">
        <v>65</v>
      </c>
      <c r="E88" s="11" t="s">
        <v>62</v>
      </c>
      <c r="F88" s="11">
        <v>250</v>
      </c>
      <c r="G88" s="26">
        <v>1.62</v>
      </c>
      <c r="H88" s="26">
        <v>31.760000000000005</v>
      </c>
      <c r="I88" s="25"/>
    </row>
    <row r="89" spans="1:9" ht="15.75">
      <c r="A89" s="8" t="s">
        <v>192</v>
      </c>
      <c r="B89" s="11" t="s">
        <v>116</v>
      </c>
      <c r="C89" s="11" t="s">
        <v>73</v>
      </c>
      <c r="D89" s="11" t="s">
        <v>65</v>
      </c>
      <c r="E89" s="11" t="s">
        <v>62</v>
      </c>
      <c r="F89" s="11">
        <v>250</v>
      </c>
      <c r="G89" s="26">
        <v>1.66</v>
      </c>
      <c r="H89" s="26">
        <v>31.6</v>
      </c>
      <c r="I89" s="25"/>
    </row>
    <row r="90" spans="1:9" ht="15.75">
      <c r="A90" s="8" t="s">
        <v>232</v>
      </c>
      <c r="B90" s="11" t="s">
        <v>116</v>
      </c>
      <c r="C90" s="11" t="s">
        <v>73</v>
      </c>
      <c r="D90" s="11" t="s">
        <v>65</v>
      </c>
      <c r="E90" s="11" t="s">
        <v>62</v>
      </c>
      <c r="F90" s="11">
        <v>200</v>
      </c>
      <c r="G90" s="26">
        <v>1.38</v>
      </c>
      <c r="H90" s="26">
        <v>29.23</v>
      </c>
      <c r="I90" s="25"/>
    </row>
    <row r="91" spans="1:9" ht="15.75">
      <c r="A91" s="8" t="s">
        <v>234</v>
      </c>
      <c r="B91" s="11" t="s">
        <v>116</v>
      </c>
      <c r="C91" s="11" t="s">
        <v>73</v>
      </c>
      <c r="D91" s="11" t="s">
        <v>65</v>
      </c>
      <c r="E91" s="11" t="s">
        <v>62</v>
      </c>
      <c r="F91" s="11">
        <v>350</v>
      </c>
      <c r="G91" s="26">
        <v>2.35</v>
      </c>
      <c r="H91" s="26">
        <v>52.350000000000009</v>
      </c>
      <c r="I91" s="25"/>
    </row>
    <row r="92" spans="1:9" ht="15.75">
      <c r="A92" s="8" t="s">
        <v>193</v>
      </c>
      <c r="B92" s="11" t="s">
        <v>117</v>
      </c>
      <c r="C92" s="11" t="s">
        <v>73</v>
      </c>
      <c r="D92" s="11" t="s">
        <v>65</v>
      </c>
      <c r="E92" s="11" t="s">
        <v>62</v>
      </c>
      <c r="F92" s="11">
        <v>200</v>
      </c>
      <c r="G92" s="26">
        <v>1.61</v>
      </c>
      <c r="H92" s="26">
        <v>31.7</v>
      </c>
      <c r="I92" s="25"/>
    </row>
    <row r="93" spans="1:9" ht="15.75">
      <c r="A93" s="8" t="s">
        <v>118</v>
      </c>
      <c r="B93" s="11" t="s">
        <v>117</v>
      </c>
      <c r="C93" s="11" t="s">
        <v>73</v>
      </c>
      <c r="D93" s="11" t="s">
        <v>65</v>
      </c>
      <c r="E93" s="11" t="s">
        <v>62</v>
      </c>
      <c r="F93" s="11">
        <v>20</v>
      </c>
      <c r="G93" s="26">
        <v>0.13</v>
      </c>
      <c r="H93" s="26">
        <v>2.63</v>
      </c>
      <c r="I93" s="25"/>
    </row>
    <row r="94" spans="1:9" ht="15.75">
      <c r="A94" s="8" t="s">
        <v>194</v>
      </c>
      <c r="B94" s="11" t="s">
        <v>117</v>
      </c>
      <c r="C94" s="11" t="s">
        <v>73</v>
      </c>
      <c r="D94" s="11" t="s">
        <v>65</v>
      </c>
      <c r="E94" s="11" t="s">
        <v>62</v>
      </c>
      <c r="F94" s="11">
        <v>100</v>
      </c>
      <c r="G94" s="26">
        <v>0.84</v>
      </c>
      <c r="H94" s="26">
        <v>16.970000000000002</v>
      </c>
      <c r="I94" s="25"/>
    </row>
    <row r="95" spans="1:9" ht="15.75">
      <c r="A95" s="8" t="s">
        <v>195</v>
      </c>
      <c r="B95" s="11" t="s">
        <v>117</v>
      </c>
      <c r="C95" s="11" t="s">
        <v>73</v>
      </c>
      <c r="D95" s="11" t="s">
        <v>65</v>
      </c>
      <c r="E95" s="11" t="s">
        <v>62</v>
      </c>
      <c r="F95" s="11">
        <v>100</v>
      </c>
      <c r="G95" s="26">
        <v>0.49</v>
      </c>
      <c r="H95" s="26">
        <v>10.140000000000002</v>
      </c>
      <c r="I95" s="25"/>
    </row>
    <row r="96" spans="1:9" ht="15.75">
      <c r="A96" s="8" t="s">
        <v>196</v>
      </c>
      <c r="B96" s="11" t="s">
        <v>117</v>
      </c>
      <c r="C96" s="11" t="s">
        <v>73</v>
      </c>
      <c r="D96" s="11" t="s">
        <v>65</v>
      </c>
      <c r="E96" s="11" t="s">
        <v>62</v>
      </c>
      <c r="F96" s="11">
        <v>100</v>
      </c>
      <c r="G96" s="26">
        <v>0.28999999999999998</v>
      </c>
      <c r="H96" s="26">
        <v>5.1400000000000006</v>
      </c>
      <c r="I96" s="25"/>
    </row>
    <row r="97" spans="1:9" ht="15.75">
      <c r="A97" s="8" t="s">
        <v>119</v>
      </c>
      <c r="B97" s="11" t="s">
        <v>117</v>
      </c>
      <c r="C97" s="11" t="s">
        <v>60</v>
      </c>
      <c r="D97" s="11" t="s">
        <v>61</v>
      </c>
      <c r="E97" s="11" t="s">
        <v>62</v>
      </c>
      <c r="F97" s="11">
        <v>56</v>
      </c>
      <c r="G97" s="26">
        <v>0.35</v>
      </c>
      <c r="H97" s="26">
        <v>8.9799999999999986</v>
      </c>
      <c r="I97" s="25"/>
    </row>
    <row r="98" spans="1:9" ht="15.75">
      <c r="A98" s="8" t="s">
        <v>120</v>
      </c>
      <c r="B98" s="11" t="s">
        <v>116</v>
      </c>
      <c r="C98" s="11" t="s">
        <v>73</v>
      </c>
      <c r="D98" s="11" t="s">
        <v>65</v>
      </c>
      <c r="E98" s="11" t="s">
        <v>62</v>
      </c>
      <c r="F98" s="11">
        <v>250</v>
      </c>
      <c r="G98" s="26">
        <v>1.65</v>
      </c>
      <c r="H98" s="26">
        <v>31.620000000000008</v>
      </c>
      <c r="I98" s="25"/>
    </row>
    <row r="99" spans="1:9" ht="15.75">
      <c r="A99" s="8" t="s">
        <v>185</v>
      </c>
      <c r="B99" s="11" t="s">
        <v>116</v>
      </c>
      <c r="C99" s="11" t="s">
        <v>73</v>
      </c>
      <c r="D99" s="11" t="s">
        <v>65</v>
      </c>
      <c r="E99" s="11" t="s">
        <v>62</v>
      </c>
      <c r="F99" s="11">
        <v>300</v>
      </c>
      <c r="G99" s="26">
        <v>1.91</v>
      </c>
      <c r="H99" s="26">
        <v>38.879999999999995</v>
      </c>
      <c r="I99" s="25"/>
    </row>
    <row r="100" spans="1:9" ht="15.75">
      <c r="A100" s="8" t="s">
        <v>240</v>
      </c>
      <c r="B100" s="11" t="s">
        <v>117</v>
      </c>
      <c r="C100" s="11" t="s">
        <v>73</v>
      </c>
      <c r="D100" s="11" t="s">
        <v>65</v>
      </c>
      <c r="E100" s="11" t="s">
        <v>62</v>
      </c>
      <c r="F100" s="11">
        <v>75</v>
      </c>
      <c r="G100" s="26">
        <v>0.56000000000000005</v>
      </c>
      <c r="H100" s="26">
        <v>7.98</v>
      </c>
      <c r="I100" s="25"/>
    </row>
    <row r="101" spans="1:9" ht="15.75">
      <c r="A101" s="8" t="s">
        <v>186</v>
      </c>
      <c r="B101" s="11" t="s">
        <v>187</v>
      </c>
      <c r="C101" s="11" t="s">
        <v>73</v>
      </c>
      <c r="D101" s="11" t="s">
        <v>65</v>
      </c>
      <c r="E101" s="11" t="s">
        <v>62</v>
      </c>
      <c r="F101" s="11">
        <v>50</v>
      </c>
      <c r="G101" s="26">
        <v>0.28999999999999998</v>
      </c>
      <c r="H101" s="26">
        <v>5.9</v>
      </c>
      <c r="I101" s="25"/>
    </row>
    <row r="102" spans="1:9" ht="15.75">
      <c r="A102" s="8" t="s">
        <v>188</v>
      </c>
      <c r="B102" s="11" t="s">
        <v>189</v>
      </c>
      <c r="C102" s="11" t="s">
        <v>60</v>
      </c>
      <c r="D102" s="11" t="s">
        <v>61</v>
      </c>
      <c r="E102" s="11" t="s">
        <v>62</v>
      </c>
      <c r="F102" s="11">
        <v>10</v>
      </c>
      <c r="G102" s="26">
        <v>0.06</v>
      </c>
      <c r="H102" s="26">
        <v>1.3200000000000007</v>
      </c>
      <c r="I102" s="25"/>
    </row>
    <row r="103" spans="1:9" ht="15.75">
      <c r="A103" s="8" t="s">
        <v>197</v>
      </c>
      <c r="B103" s="11" t="s">
        <v>117</v>
      </c>
      <c r="C103" s="11" t="s">
        <v>73</v>
      </c>
      <c r="D103" s="11" t="s">
        <v>65</v>
      </c>
      <c r="E103" s="11" t="s">
        <v>62</v>
      </c>
      <c r="F103" s="11">
        <v>100</v>
      </c>
      <c r="G103" s="26">
        <v>1.1100000000000001</v>
      </c>
      <c r="H103" s="26">
        <v>16.79</v>
      </c>
      <c r="I103" s="25"/>
    </row>
    <row r="104" spans="1:9" ht="15.75">
      <c r="A104" s="8" t="s">
        <v>190</v>
      </c>
      <c r="B104" s="11" t="s">
        <v>117</v>
      </c>
      <c r="C104" s="11" t="s">
        <v>73</v>
      </c>
      <c r="D104" s="11" t="s">
        <v>65</v>
      </c>
      <c r="E104" s="11" t="s">
        <v>106</v>
      </c>
      <c r="F104" s="11">
        <v>203.7</v>
      </c>
      <c r="G104" s="26">
        <v>3.45</v>
      </c>
      <c r="H104" s="26">
        <v>52.260000000000005</v>
      </c>
      <c r="I104" s="25"/>
    </row>
    <row r="105" spans="1:9" ht="15.75">
      <c r="A105" s="8" t="s">
        <v>198</v>
      </c>
      <c r="B105" s="11" t="s">
        <v>117</v>
      </c>
      <c r="C105" s="11" t="s">
        <v>73</v>
      </c>
      <c r="D105" s="11" t="s">
        <v>65</v>
      </c>
      <c r="E105" s="11" t="s">
        <v>106</v>
      </c>
      <c r="F105" s="11">
        <v>300</v>
      </c>
      <c r="G105" s="26">
        <v>3.86</v>
      </c>
      <c r="H105" s="26">
        <v>50.639999999999986</v>
      </c>
      <c r="I105" s="25"/>
    </row>
    <row r="106" spans="1:9" ht="15.75">
      <c r="A106" s="8" t="s">
        <v>191</v>
      </c>
      <c r="B106" s="11" t="s">
        <v>117</v>
      </c>
      <c r="C106" s="11" t="s">
        <v>73</v>
      </c>
      <c r="D106" s="11" t="s">
        <v>65</v>
      </c>
      <c r="E106" s="11" t="s">
        <v>106</v>
      </c>
      <c r="F106" s="11">
        <v>201.6</v>
      </c>
      <c r="G106" s="26">
        <v>2.2200000000000002</v>
      </c>
      <c r="H106" s="26">
        <v>37.14</v>
      </c>
      <c r="I106" s="25"/>
    </row>
    <row r="107" spans="1:9" ht="15.75">
      <c r="A107" s="8" t="s">
        <v>121</v>
      </c>
      <c r="B107" s="11" t="s">
        <v>117</v>
      </c>
      <c r="C107" s="11" t="s">
        <v>73</v>
      </c>
      <c r="D107" s="11" t="s">
        <v>65</v>
      </c>
      <c r="E107" s="11" t="s">
        <v>106</v>
      </c>
      <c r="F107" s="11">
        <v>166</v>
      </c>
      <c r="G107" s="26">
        <v>1.97</v>
      </c>
      <c r="H107" s="26">
        <v>27.209999999999997</v>
      </c>
      <c r="I107" s="25"/>
    </row>
    <row r="108" spans="1:9" ht="15.75">
      <c r="A108" s="8" t="s">
        <v>122</v>
      </c>
      <c r="B108" s="11" t="s">
        <v>117</v>
      </c>
      <c r="C108" s="11" t="s">
        <v>73</v>
      </c>
      <c r="D108" s="11" t="s">
        <v>65</v>
      </c>
      <c r="E108" s="11" t="s">
        <v>106</v>
      </c>
      <c r="F108" s="11">
        <v>425</v>
      </c>
      <c r="G108" s="26">
        <v>6.33</v>
      </c>
      <c r="H108" s="26">
        <v>85.22</v>
      </c>
      <c r="I108" s="25"/>
    </row>
    <row r="109" spans="1:9" ht="15.75">
      <c r="A109" s="8" t="s">
        <v>123</v>
      </c>
      <c r="B109" s="11" t="s">
        <v>117</v>
      </c>
      <c r="C109" s="11" t="s">
        <v>73</v>
      </c>
      <c r="D109" s="11" t="s">
        <v>65</v>
      </c>
      <c r="E109" s="11" t="s">
        <v>106</v>
      </c>
      <c r="F109" s="11">
        <v>130</v>
      </c>
      <c r="G109" s="26">
        <v>0.61</v>
      </c>
      <c r="H109" s="26">
        <v>14.06</v>
      </c>
      <c r="I109" s="25"/>
    </row>
    <row r="110" spans="1:9" ht="15.75">
      <c r="A110" s="8" t="s">
        <v>199</v>
      </c>
      <c r="B110" s="11" t="s">
        <v>117</v>
      </c>
      <c r="C110" s="11" t="s">
        <v>73</v>
      </c>
      <c r="D110" s="11" t="s">
        <v>65</v>
      </c>
      <c r="E110" s="11" t="s">
        <v>106</v>
      </c>
      <c r="F110" s="11">
        <v>324</v>
      </c>
      <c r="G110" s="26">
        <v>1.27</v>
      </c>
      <c r="H110" s="26">
        <v>56.650000000000006</v>
      </c>
      <c r="I110" s="25"/>
    </row>
    <row r="111" spans="1:9" ht="15.75">
      <c r="A111" s="8" t="s">
        <v>124</v>
      </c>
      <c r="B111" s="11" t="s">
        <v>117</v>
      </c>
      <c r="C111" s="11" t="s">
        <v>73</v>
      </c>
      <c r="D111" s="11" t="s">
        <v>65</v>
      </c>
      <c r="E111" s="11" t="s">
        <v>106</v>
      </c>
      <c r="F111" s="11">
        <v>126</v>
      </c>
      <c r="G111" s="26">
        <v>1.04</v>
      </c>
      <c r="H111" s="26">
        <v>13.929999999999996</v>
      </c>
      <c r="I111" s="25"/>
    </row>
    <row r="112" spans="1:9" ht="15.75">
      <c r="A112" s="8" t="s">
        <v>125</v>
      </c>
      <c r="B112" s="11" t="s">
        <v>117</v>
      </c>
      <c r="C112" s="11" t="s">
        <v>73</v>
      </c>
      <c r="D112" s="11" t="s">
        <v>65</v>
      </c>
      <c r="E112" s="11" t="s">
        <v>106</v>
      </c>
      <c r="F112" s="11">
        <v>250</v>
      </c>
      <c r="G112" s="26">
        <v>2.74</v>
      </c>
      <c r="H112" s="26">
        <v>40.800000000000004</v>
      </c>
      <c r="I112" s="25"/>
    </row>
    <row r="113" spans="1:9" ht="15.75">
      <c r="A113" s="8" t="s">
        <v>126</v>
      </c>
      <c r="B113" s="11" t="s">
        <v>117</v>
      </c>
      <c r="C113" s="11" t="s">
        <v>73</v>
      </c>
      <c r="D113" s="11" t="s">
        <v>65</v>
      </c>
      <c r="E113" s="11" t="s">
        <v>106</v>
      </c>
      <c r="F113" s="11">
        <v>300</v>
      </c>
      <c r="G113" s="26">
        <v>3.36</v>
      </c>
      <c r="H113" s="26">
        <v>48.83</v>
      </c>
      <c r="I113" s="25"/>
    </row>
    <row r="114" spans="1:9" ht="15.75">
      <c r="A114" s="8" t="s">
        <v>200</v>
      </c>
      <c r="B114" s="11" t="s">
        <v>117</v>
      </c>
      <c r="C114" s="11" t="s">
        <v>73</v>
      </c>
      <c r="D114" s="11" t="s">
        <v>65</v>
      </c>
      <c r="E114" s="11" t="s">
        <v>106</v>
      </c>
      <c r="F114" s="11">
        <v>250</v>
      </c>
      <c r="G114" s="26">
        <v>2.36</v>
      </c>
      <c r="H114" s="26">
        <v>31.64</v>
      </c>
      <c r="I114" s="25"/>
    </row>
    <row r="115" spans="1:9" ht="15.75">
      <c r="A115" s="8" t="s">
        <v>201</v>
      </c>
      <c r="B115" s="11" t="s">
        <v>117</v>
      </c>
      <c r="C115" s="11" t="s">
        <v>73</v>
      </c>
      <c r="D115" s="11" t="s">
        <v>65</v>
      </c>
      <c r="E115" s="11" t="s">
        <v>106</v>
      </c>
      <c r="F115" s="11">
        <v>161.1</v>
      </c>
      <c r="G115" s="26">
        <v>1.63</v>
      </c>
      <c r="H115" s="26">
        <v>23.669999999999998</v>
      </c>
      <c r="I115" s="25"/>
    </row>
    <row r="116" spans="1:9" ht="15.75">
      <c r="A116" s="8" t="s">
        <v>210</v>
      </c>
      <c r="B116" s="11" t="s">
        <v>117</v>
      </c>
      <c r="C116" s="11" t="s">
        <v>73</v>
      </c>
      <c r="D116" s="11" t="s">
        <v>65</v>
      </c>
      <c r="E116" s="11" t="s">
        <v>106</v>
      </c>
      <c r="F116" s="11">
        <v>50</v>
      </c>
      <c r="G116" s="26">
        <v>0.55000000000000004</v>
      </c>
      <c r="H116" s="26">
        <v>7.12</v>
      </c>
      <c r="I116" s="25"/>
    </row>
    <row r="117" spans="1:9" ht="15.75">
      <c r="A117" s="8" t="s">
        <v>202</v>
      </c>
      <c r="B117" s="11" t="s">
        <v>117</v>
      </c>
      <c r="C117" s="11" t="s">
        <v>73</v>
      </c>
      <c r="D117" s="11" t="s">
        <v>65</v>
      </c>
      <c r="E117" s="11" t="s">
        <v>106</v>
      </c>
      <c r="F117" s="11">
        <v>50</v>
      </c>
      <c r="G117" s="26">
        <v>0.37</v>
      </c>
      <c r="H117" s="26">
        <v>8.14</v>
      </c>
      <c r="I117" s="25"/>
    </row>
    <row r="118" spans="1:9" ht="15.75">
      <c r="A118" s="8" t="s">
        <v>203</v>
      </c>
      <c r="B118" s="11" t="s">
        <v>117</v>
      </c>
      <c r="C118" s="11" t="s">
        <v>73</v>
      </c>
      <c r="D118" s="11" t="s">
        <v>65</v>
      </c>
      <c r="E118" s="11" t="s">
        <v>106</v>
      </c>
      <c r="F118" s="11">
        <v>250</v>
      </c>
      <c r="G118" s="26">
        <v>2.2599999999999998</v>
      </c>
      <c r="H118" s="26">
        <v>43.139999999999993</v>
      </c>
      <c r="I118" s="25"/>
    </row>
    <row r="119" spans="1:9" ht="15.75">
      <c r="A119" s="8" t="s">
        <v>127</v>
      </c>
      <c r="B119" s="11" t="s">
        <v>117</v>
      </c>
      <c r="C119" s="11" t="s">
        <v>73</v>
      </c>
      <c r="D119" s="11" t="s">
        <v>65</v>
      </c>
      <c r="E119" s="11" t="s">
        <v>106</v>
      </c>
      <c r="F119" s="11">
        <v>50.6</v>
      </c>
      <c r="G119" s="26">
        <v>0.53</v>
      </c>
      <c r="H119" s="26">
        <v>9.8699999999999992</v>
      </c>
      <c r="I119" s="25"/>
    </row>
    <row r="120" spans="1:9" ht="15.75">
      <c r="A120" s="8" t="s">
        <v>204</v>
      </c>
      <c r="B120" s="11" t="s">
        <v>117</v>
      </c>
      <c r="C120" s="11" t="s">
        <v>73</v>
      </c>
      <c r="D120" s="11" t="s">
        <v>65</v>
      </c>
      <c r="E120" s="11" t="s">
        <v>106</v>
      </c>
      <c r="F120" s="11">
        <v>300</v>
      </c>
      <c r="G120" s="26">
        <v>2.85</v>
      </c>
      <c r="H120" s="26">
        <v>47.350000000000009</v>
      </c>
      <c r="I120" s="25"/>
    </row>
    <row r="121" spans="1:9" ht="15.75">
      <c r="A121" s="8" t="s">
        <v>205</v>
      </c>
      <c r="B121" s="11" t="s">
        <v>117</v>
      </c>
      <c r="C121" s="11" t="s">
        <v>73</v>
      </c>
      <c r="D121" s="11" t="s">
        <v>65</v>
      </c>
      <c r="E121" s="11" t="s">
        <v>106</v>
      </c>
      <c r="F121" s="11">
        <v>230</v>
      </c>
      <c r="G121" s="26">
        <v>1.91</v>
      </c>
      <c r="H121" s="26">
        <v>36.28</v>
      </c>
      <c r="I121" s="25"/>
    </row>
    <row r="122" spans="1:9" ht="15.75">
      <c r="A122" s="8" t="s">
        <v>128</v>
      </c>
      <c r="B122" s="11" t="s">
        <v>117</v>
      </c>
      <c r="C122" s="11" t="s">
        <v>73</v>
      </c>
      <c r="D122" s="11" t="s">
        <v>65</v>
      </c>
      <c r="E122" s="11" t="s">
        <v>106</v>
      </c>
      <c r="F122" s="11">
        <v>300</v>
      </c>
      <c r="G122" s="26">
        <v>4.43</v>
      </c>
      <c r="H122" s="26">
        <v>61.75</v>
      </c>
      <c r="I122" s="25"/>
    </row>
    <row r="123" spans="1:9" ht="15.75">
      <c r="A123" s="8" t="s">
        <v>129</v>
      </c>
      <c r="B123" s="11" t="s">
        <v>117</v>
      </c>
      <c r="C123" s="11" t="s">
        <v>73</v>
      </c>
      <c r="D123" s="11" t="s">
        <v>65</v>
      </c>
      <c r="E123" s="11" t="s">
        <v>106</v>
      </c>
      <c r="F123" s="11">
        <v>148.5</v>
      </c>
      <c r="G123" s="26">
        <v>1.61</v>
      </c>
      <c r="H123" s="26">
        <v>21.869999999999997</v>
      </c>
      <c r="I123" s="25"/>
    </row>
    <row r="124" spans="1:9" ht="15.75">
      <c r="A124" s="8" t="s">
        <v>206</v>
      </c>
      <c r="B124" s="11" t="s">
        <v>117</v>
      </c>
      <c r="C124" s="11" t="s">
        <v>73</v>
      </c>
      <c r="D124" s="11" t="s">
        <v>65</v>
      </c>
      <c r="E124" s="11" t="s">
        <v>106</v>
      </c>
      <c r="F124" s="11">
        <v>115</v>
      </c>
      <c r="G124" s="26">
        <v>0.86</v>
      </c>
      <c r="H124" s="26">
        <v>16.350000000000001</v>
      </c>
      <c r="I124" s="25"/>
    </row>
    <row r="125" spans="1:9" ht="15.75">
      <c r="A125" s="12" t="s">
        <v>26</v>
      </c>
      <c r="B125" s="13" t="s">
        <v>0</v>
      </c>
      <c r="C125" s="13" t="s">
        <v>0</v>
      </c>
      <c r="D125" s="13" t="s">
        <v>0</v>
      </c>
      <c r="E125" s="13" t="s">
        <v>0</v>
      </c>
      <c r="F125" s="13">
        <f>SUM(F82:F124)</f>
        <v>8554.25</v>
      </c>
      <c r="G125" s="13">
        <f t="shared" ref="G125:H125" si="1">SUM(G82:G124)</f>
        <v>75.619999999999976</v>
      </c>
      <c r="H125" s="13">
        <f t="shared" si="1"/>
        <v>1311.0199999999998</v>
      </c>
      <c r="I125" s="25"/>
    </row>
    <row r="126" spans="1:9" ht="15.75">
      <c r="A126" s="8" t="s">
        <v>130</v>
      </c>
      <c r="B126" s="11" t="s">
        <v>131</v>
      </c>
      <c r="C126" s="11" t="s">
        <v>73</v>
      </c>
      <c r="D126" s="11" t="s">
        <v>65</v>
      </c>
      <c r="E126" s="11" t="s">
        <v>106</v>
      </c>
      <c r="F126" s="11">
        <v>220</v>
      </c>
      <c r="G126" s="11">
        <v>1.53</v>
      </c>
      <c r="H126" s="26">
        <v>16.520000000000003</v>
      </c>
      <c r="I126" s="25"/>
    </row>
    <row r="127" spans="1:9" ht="15.75">
      <c r="A127" s="8" t="s">
        <v>132</v>
      </c>
      <c r="B127" s="11" t="s">
        <v>131</v>
      </c>
      <c r="C127" s="11" t="s">
        <v>73</v>
      </c>
      <c r="D127" s="11" t="s">
        <v>65</v>
      </c>
      <c r="E127" s="11" t="s">
        <v>106</v>
      </c>
      <c r="F127" s="11">
        <v>250</v>
      </c>
      <c r="G127" s="11">
        <v>1.18</v>
      </c>
      <c r="H127" s="26">
        <v>17.27</v>
      </c>
      <c r="I127" s="25"/>
    </row>
    <row r="128" spans="1:9" ht="15.75">
      <c r="A128" s="8" t="s">
        <v>133</v>
      </c>
      <c r="B128" s="11" t="s">
        <v>131</v>
      </c>
      <c r="C128" s="11" t="s">
        <v>73</v>
      </c>
      <c r="D128" s="11" t="s">
        <v>65</v>
      </c>
      <c r="E128" s="11" t="s">
        <v>106</v>
      </c>
      <c r="F128" s="11">
        <v>300</v>
      </c>
      <c r="G128" s="11">
        <v>0.53</v>
      </c>
      <c r="H128" s="26">
        <v>25.580000000000002</v>
      </c>
      <c r="I128" s="25"/>
    </row>
    <row r="129" spans="1:9" ht="15.75">
      <c r="A129" s="8" t="s">
        <v>134</v>
      </c>
      <c r="B129" s="11" t="s">
        <v>131</v>
      </c>
      <c r="C129" s="11" t="s">
        <v>73</v>
      </c>
      <c r="D129" s="11" t="s">
        <v>65</v>
      </c>
      <c r="E129" s="11" t="s">
        <v>106</v>
      </c>
      <c r="F129" s="11">
        <v>130</v>
      </c>
      <c r="G129" s="11">
        <v>1.38</v>
      </c>
      <c r="H129" s="26">
        <v>20.849999999999998</v>
      </c>
      <c r="I129" s="25"/>
    </row>
    <row r="130" spans="1:9" ht="15.75">
      <c r="A130" s="8" t="s">
        <v>241</v>
      </c>
      <c r="B130" s="11" t="s">
        <v>131</v>
      </c>
      <c r="C130" s="11" t="s">
        <v>73</v>
      </c>
      <c r="D130" s="11" t="s">
        <v>65</v>
      </c>
      <c r="E130" s="11" t="s">
        <v>106</v>
      </c>
      <c r="F130" s="11">
        <v>51</v>
      </c>
      <c r="G130" s="11">
        <v>0.34</v>
      </c>
      <c r="H130" s="26">
        <v>0.88000000000000012</v>
      </c>
      <c r="I130" s="25"/>
    </row>
    <row r="131" spans="1:9" ht="15.75">
      <c r="A131" s="8" t="s">
        <v>214</v>
      </c>
      <c r="B131" s="11" t="s">
        <v>150</v>
      </c>
      <c r="C131" s="11" t="s">
        <v>73</v>
      </c>
      <c r="D131" s="11" t="s">
        <v>65</v>
      </c>
      <c r="E131" s="11" t="s">
        <v>106</v>
      </c>
      <c r="F131" s="11">
        <v>50</v>
      </c>
      <c r="G131" s="11">
        <v>0.52</v>
      </c>
      <c r="H131" s="26">
        <v>20.9</v>
      </c>
      <c r="I131" s="25"/>
    </row>
    <row r="132" spans="1:9" ht="15.75">
      <c r="A132" s="8" t="s">
        <v>211</v>
      </c>
      <c r="B132" s="11" t="s">
        <v>150</v>
      </c>
      <c r="C132" s="11" t="s">
        <v>73</v>
      </c>
      <c r="D132" s="11" t="s">
        <v>65</v>
      </c>
      <c r="E132" s="11" t="s">
        <v>106</v>
      </c>
      <c r="F132" s="11">
        <v>73</v>
      </c>
      <c r="G132" s="11">
        <v>0.88</v>
      </c>
      <c r="H132" s="26">
        <v>20.719999999999995</v>
      </c>
      <c r="I132" s="25"/>
    </row>
    <row r="133" spans="1:9" ht="15.75">
      <c r="A133" s="8" t="s">
        <v>135</v>
      </c>
      <c r="B133" s="11" t="s">
        <v>131</v>
      </c>
      <c r="C133" s="11" t="s">
        <v>73</v>
      </c>
      <c r="D133" s="11" t="s">
        <v>65</v>
      </c>
      <c r="E133" s="11" t="s">
        <v>106</v>
      </c>
      <c r="F133" s="11">
        <v>250</v>
      </c>
      <c r="G133" s="11">
        <v>1.63</v>
      </c>
      <c r="H133" s="26">
        <v>11.29</v>
      </c>
      <c r="I133" s="25"/>
    </row>
    <row r="134" spans="1:9" ht="15.75">
      <c r="A134" s="8" t="s">
        <v>136</v>
      </c>
      <c r="B134" s="11" t="s">
        <v>131</v>
      </c>
      <c r="C134" s="11" t="s">
        <v>73</v>
      </c>
      <c r="D134" s="11" t="s">
        <v>65</v>
      </c>
      <c r="E134" s="11" t="s">
        <v>106</v>
      </c>
      <c r="F134" s="11">
        <v>200</v>
      </c>
      <c r="G134" s="11">
        <v>0.93</v>
      </c>
      <c r="H134" s="26">
        <v>12.849999999999996</v>
      </c>
      <c r="I134" s="25"/>
    </row>
    <row r="135" spans="1:9" ht="15.75">
      <c r="A135" s="8" t="s">
        <v>137</v>
      </c>
      <c r="B135" s="11" t="s">
        <v>131</v>
      </c>
      <c r="C135" s="11" t="s">
        <v>73</v>
      </c>
      <c r="D135" s="11" t="s">
        <v>65</v>
      </c>
      <c r="E135" s="11" t="s">
        <v>106</v>
      </c>
      <c r="F135" s="11">
        <v>300</v>
      </c>
      <c r="G135" s="11">
        <v>0.47</v>
      </c>
      <c r="H135" s="26">
        <v>10.129999999999999</v>
      </c>
      <c r="I135" s="25"/>
    </row>
    <row r="136" spans="1:9" ht="15.75">
      <c r="A136" s="40" t="s">
        <v>215</v>
      </c>
      <c r="B136" s="15" t="s">
        <v>131</v>
      </c>
      <c r="C136" s="15" t="s">
        <v>73</v>
      </c>
      <c r="D136" s="15" t="s">
        <v>65</v>
      </c>
      <c r="E136" s="15" t="s">
        <v>106</v>
      </c>
      <c r="F136" s="15">
        <v>51</v>
      </c>
      <c r="G136" s="11">
        <v>0.91</v>
      </c>
      <c r="H136" s="26">
        <v>4.5599999999999996</v>
      </c>
      <c r="I136" s="25"/>
    </row>
    <row r="137" spans="1:9" ht="15.75">
      <c r="A137" s="8" t="s">
        <v>139</v>
      </c>
      <c r="B137" s="11" t="s">
        <v>131</v>
      </c>
      <c r="C137" s="11" t="s">
        <v>73</v>
      </c>
      <c r="D137" s="15" t="s">
        <v>65</v>
      </c>
      <c r="E137" s="11" t="s">
        <v>62</v>
      </c>
      <c r="F137" s="11">
        <v>150</v>
      </c>
      <c r="G137" s="11">
        <v>0.82</v>
      </c>
      <c r="H137" s="26">
        <v>16.18</v>
      </c>
      <c r="I137" s="25"/>
    </row>
    <row r="138" spans="1:9" ht="15.75">
      <c r="A138" s="8" t="s">
        <v>167</v>
      </c>
      <c r="B138" s="11" t="s">
        <v>131</v>
      </c>
      <c r="C138" s="11" t="s">
        <v>60</v>
      </c>
      <c r="D138" s="11" t="s">
        <v>61</v>
      </c>
      <c r="E138" s="11" t="s">
        <v>62</v>
      </c>
      <c r="F138" s="11">
        <v>230</v>
      </c>
      <c r="G138" s="11">
        <v>1.45</v>
      </c>
      <c r="H138" s="26">
        <v>26.100000000000012</v>
      </c>
      <c r="I138" s="25"/>
    </row>
    <row r="139" spans="1:9" ht="15.75">
      <c r="A139" s="8" t="s">
        <v>165</v>
      </c>
      <c r="B139" s="11" t="s">
        <v>177</v>
      </c>
      <c r="C139" s="11" t="s">
        <v>60</v>
      </c>
      <c r="D139" s="11" t="s">
        <v>61</v>
      </c>
      <c r="E139" s="11" t="s">
        <v>62</v>
      </c>
      <c r="F139" s="11">
        <v>100</v>
      </c>
      <c r="G139" s="11">
        <v>0.72</v>
      </c>
      <c r="H139" s="26">
        <v>14.190000000000003</v>
      </c>
      <c r="I139" s="25"/>
    </row>
    <row r="140" spans="1:9" ht="15.75">
      <c r="A140" s="14" t="s">
        <v>166</v>
      </c>
      <c r="B140" s="15" t="s">
        <v>140</v>
      </c>
      <c r="C140" s="15" t="s">
        <v>60</v>
      </c>
      <c r="D140" s="15" t="s">
        <v>61</v>
      </c>
      <c r="E140" s="15" t="s">
        <v>62</v>
      </c>
      <c r="F140" s="15">
        <v>25</v>
      </c>
      <c r="G140" s="11">
        <v>0.17</v>
      </c>
      <c r="H140" s="26">
        <v>3.3400000000000003</v>
      </c>
      <c r="I140" s="25"/>
    </row>
    <row r="141" spans="1:9" ht="15.75">
      <c r="A141" s="20" t="s">
        <v>138</v>
      </c>
      <c r="B141" s="21"/>
      <c r="C141" s="21"/>
      <c r="D141" s="21"/>
      <c r="E141" s="21"/>
      <c r="F141" s="21" t="s">
        <v>0</v>
      </c>
      <c r="G141" s="30"/>
      <c r="H141" s="22"/>
      <c r="I141" s="25"/>
    </row>
    <row r="142" spans="1:9" ht="15.75">
      <c r="A142" s="8" t="s">
        <v>146</v>
      </c>
      <c r="B142" s="11" t="s">
        <v>140</v>
      </c>
      <c r="C142" s="11" t="s">
        <v>73</v>
      </c>
      <c r="D142" s="11" t="s">
        <v>65</v>
      </c>
      <c r="E142" s="11" t="s">
        <v>62</v>
      </c>
      <c r="F142" s="11">
        <v>250</v>
      </c>
      <c r="G142" s="11">
        <v>1.84</v>
      </c>
      <c r="H142" s="26">
        <v>34.819999999999993</v>
      </c>
      <c r="I142" s="25"/>
    </row>
    <row r="143" spans="1:9" ht="15.75">
      <c r="A143" s="8" t="s">
        <v>141</v>
      </c>
      <c r="B143" s="11" t="s">
        <v>140</v>
      </c>
      <c r="C143" s="11" t="s">
        <v>73</v>
      </c>
      <c r="D143" s="11" t="s">
        <v>65</v>
      </c>
      <c r="E143" s="11" t="s">
        <v>62</v>
      </c>
      <c r="F143" s="11">
        <v>50</v>
      </c>
      <c r="G143" s="11">
        <v>0.28999999999999998</v>
      </c>
      <c r="H143" s="26">
        <v>6.5600000000000005</v>
      </c>
      <c r="I143" s="25"/>
    </row>
    <row r="144" spans="1:9" ht="15.75">
      <c r="A144" s="8" t="s">
        <v>142</v>
      </c>
      <c r="B144" s="11" t="s">
        <v>140</v>
      </c>
      <c r="C144" s="11" t="s">
        <v>73</v>
      </c>
      <c r="D144" s="11" t="s">
        <v>65</v>
      </c>
      <c r="E144" s="11" t="s">
        <v>62</v>
      </c>
      <c r="F144" s="11">
        <v>50</v>
      </c>
      <c r="G144" s="11">
        <v>0.28000000000000003</v>
      </c>
      <c r="H144" s="26">
        <v>6.2200000000000006</v>
      </c>
      <c r="I144" s="25"/>
    </row>
    <row r="145" spans="1:10" ht="15.75">
      <c r="A145" s="8" t="s">
        <v>143</v>
      </c>
      <c r="B145" s="11" t="s">
        <v>140</v>
      </c>
      <c r="C145" s="11" t="s">
        <v>73</v>
      </c>
      <c r="D145" s="11" t="s">
        <v>65</v>
      </c>
      <c r="E145" s="11" t="s">
        <v>62</v>
      </c>
      <c r="F145" s="11">
        <v>50</v>
      </c>
      <c r="G145" s="11">
        <v>0.27</v>
      </c>
      <c r="H145" s="26">
        <v>6.26</v>
      </c>
      <c r="I145" s="25"/>
    </row>
    <row r="146" spans="1:10" ht="15.75">
      <c r="A146" s="8" t="s">
        <v>144</v>
      </c>
      <c r="B146" s="11" t="s">
        <v>140</v>
      </c>
      <c r="C146" s="11" t="s">
        <v>73</v>
      </c>
      <c r="D146" s="11" t="s">
        <v>65</v>
      </c>
      <c r="E146" s="11" t="s">
        <v>62</v>
      </c>
      <c r="F146" s="11">
        <v>250</v>
      </c>
      <c r="G146" s="11">
        <v>1.64</v>
      </c>
      <c r="H146" s="26">
        <v>35.049999999999997</v>
      </c>
      <c r="I146" s="25"/>
    </row>
    <row r="147" spans="1:10" ht="15.75">
      <c r="A147" s="8" t="s">
        <v>145</v>
      </c>
      <c r="B147" s="11" t="s">
        <v>140</v>
      </c>
      <c r="C147" s="11" t="s">
        <v>73</v>
      </c>
      <c r="D147" s="11" t="s">
        <v>65</v>
      </c>
      <c r="E147" s="11" t="s">
        <v>62</v>
      </c>
      <c r="F147" s="11">
        <v>50</v>
      </c>
      <c r="G147" s="11">
        <v>0.27</v>
      </c>
      <c r="H147" s="26">
        <v>5.84</v>
      </c>
      <c r="I147" s="25"/>
    </row>
    <row r="148" spans="1:10" ht="15.75">
      <c r="A148" s="8" t="s">
        <v>180</v>
      </c>
      <c r="B148" s="11" t="s">
        <v>140</v>
      </c>
      <c r="C148" s="11" t="s">
        <v>73</v>
      </c>
      <c r="D148" s="11" t="s">
        <v>65</v>
      </c>
      <c r="E148" s="11" t="s">
        <v>62</v>
      </c>
      <c r="F148" s="11">
        <v>50</v>
      </c>
      <c r="G148" s="11">
        <v>0.26</v>
      </c>
      <c r="H148" s="26">
        <v>6.03</v>
      </c>
      <c r="I148" s="25"/>
    </row>
    <row r="149" spans="1:10" ht="15.75">
      <c r="A149" s="8" t="s">
        <v>181</v>
      </c>
      <c r="B149" s="11" t="s">
        <v>140</v>
      </c>
      <c r="C149" s="11" t="s">
        <v>73</v>
      </c>
      <c r="D149" s="11" t="s">
        <v>65</v>
      </c>
      <c r="E149" s="11" t="s">
        <v>62</v>
      </c>
      <c r="F149" s="11">
        <v>50</v>
      </c>
      <c r="G149" s="11">
        <v>0.39</v>
      </c>
      <c r="H149" s="26">
        <v>7.33</v>
      </c>
      <c r="I149" s="25"/>
    </row>
    <row r="150" spans="1:10" ht="15.75">
      <c r="A150" s="8" t="s">
        <v>61</v>
      </c>
      <c r="B150" s="11" t="s">
        <v>140</v>
      </c>
      <c r="C150" s="11" t="s">
        <v>60</v>
      </c>
      <c r="D150" s="11" t="s">
        <v>61</v>
      </c>
      <c r="E150" s="11" t="s">
        <v>62</v>
      </c>
      <c r="F150" s="11">
        <v>250</v>
      </c>
      <c r="G150" s="11">
        <v>1.06</v>
      </c>
      <c r="H150" s="26">
        <v>22.779999999999994</v>
      </c>
      <c r="I150" s="25"/>
      <c r="J150" s="25"/>
    </row>
    <row r="151" spans="1:10" ht="15.75">
      <c r="A151" s="8" t="s">
        <v>147</v>
      </c>
      <c r="B151" s="11" t="s">
        <v>140</v>
      </c>
      <c r="C151" s="11" t="s">
        <v>73</v>
      </c>
      <c r="D151" s="11" t="s">
        <v>65</v>
      </c>
      <c r="E151" s="11" t="s">
        <v>62</v>
      </c>
      <c r="F151" s="11">
        <v>100</v>
      </c>
      <c r="G151" s="11">
        <v>0.46</v>
      </c>
      <c r="H151" s="26">
        <v>11.320000000000004</v>
      </c>
      <c r="I151" s="25"/>
      <c r="J151" s="25"/>
    </row>
    <row r="152" spans="1:10" ht="15.75">
      <c r="A152" s="8" t="s">
        <v>148</v>
      </c>
      <c r="B152" s="11" t="s">
        <v>140</v>
      </c>
      <c r="C152" s="11" t="s">
        <v>73</v>
      </c>
      <c r="D152" s="11" t="s">
        <v>65</v>
      </c>
      <c r="E152" s="11" t="s">
        <v>62</v>
      </c>
      <c r="F152" s="11">
        <v>250</v>
      </c>
      <c r="G152" s="11">
        <v>1.53</v>
      </c>
      <c r="H152" s="26">
        <v>31.690000000000005</v>
      </c>
      <c r="I152" s="25"/>
      <c r="J152" s="25"/>
    </row>
    <row r="153" spans="1:10" ht="15.75">
      <c r="A153" s="46" t="s">
        <v>182</v>
      </c>
      <c r="B153" s="47" t="s">
        <v>0</v>
      </c>
      <c r="C153" s="47" t="s">
        <v>0</v>
      </c>
      <c r="D153" s="47" t="s">
        <v>0</v>
      </c>
      <c r="E153" s="47" t="s">
        <v>0</v>
      </c>
      <c r="F153" s="13">
        <f>SUM(F142:F152)</f>
        <v>1400</v>
      </c>
      <c r="G153" s="13">
        <f t="shared" ref="G153:H153" si="2">SUM(G142:G152)</f>
        <v>8.2899999999999991</v>
      </c>
      <c r="H153" s="13">
        <f t="shared" si="2"/>
        <v>173.89999999999998</v>
      </c>
      <c r="I153" s="25"/>
      <c r="J153" s="25"/>
    </row>
    <row r="154" spans="1:10" ht="15.75">
      <c r="A154" s="20" t="s">
        <v>149</v>
      </c>
      <c r="B154" s="21"/>
      <c r="C154" s="21"/>
      <c r="D154" s="21"/>
      <c r="E154" s="21"/>
      <c r="F154" s="21" t="s">
        <v>0</v>
      </c>
      <c r="G154" s="30" t="s">
        <v>0</v>
      </c>
      <c r="H154" s="22"/>
      <c r="I154" s="25"/>
      <c r="J154" s="25"/>
    </row>
    <row r="155" spans="1:10" ht="15.75">
      <c r="A155" s="8" t="s">
        <v>151</v>
      </c>
      <c r="B155" s="11" t="s">
        <v>150</v>
      </c>
      <c r="C155" s="11" t="s">
        <v>73</v>
      </c>
      <c r="D155" s="11" t="s">
        <v>65</v>
      </c>
      <c r="E155" s="11" t="s">
        <v>62</v>
      </c>
      <c r="F155" s="11">
        <v>300</v>
      </c>
      <c r="G155" s="11">
        <v>2.27</v>
      </c>
      <c r="H155" s="26">
        <v>43.900000000000013</v>
      </c>
      <c r="I155" s="25"/>
      <c r="J155" s="25"/>
    </row>
    <row r="156" spans="1:10" ht="15.75">
      <c r="A156" s="8" t="s">
        <v>152</v>
      </c>
      <c r="B156" s="11" t="s">
        <v>150</v>
      </c>
      <c r="C156" s="11" t="s">
        <v>73</v>
      </c>
      <c r="D156" s="11" t="s">
        <v>65</v>
      </c>
      <c r="E156" s="11" t="s">
        <v>62</v>
      </c>
      <c r="F156" s="11">
        <v>50</v>
      </c>
      <c r="G156" s="11">
        <v>0.39</v>
      </c>
      <c r="H156" s="26">
        <v>7.36</v>
      </c>
      <c r="I156" s="25"/>
      <c r="J156" s="25"/>
    </row>
    <row r="157" spans="1:10" ht="15.75">
      <c r="A157" s="8" t="s">
        <v>153</v>
      </c>
      <c r="B157" s="11" t="s">
        <v>150</v>
      </c>
      <c r="C157" s="11" t="s">
        <v>73</v>
      </c>
      <c r="D157" s="11" t="s">
        <v>65</v>
      </c>
      <c r="E157" s="11" t="s">
        <v>62</v>
      </c>
      <c r="F157" s="11">
        <v>50</v>
      </c>
      <c r="G157" s="11">
        <v>0.38</v>
      </c>
      <c r="H157" s="26">
        <v>7.26</v>
      </c>
      <c r="I157" s="25"/>
      <c r="J157" s="25"/>
    </row>
    <row r="158" spans="1:10" ht="15.75">
      <c r="A158" s="8" t="s">
        <v>154</v>
      </c>
      <c r="B158" s="11" t="s">
        <v>150</v>
      </c>
      <c r="C158" s="11" t="s">
        <v>73</v>
      </c>
      <c r="D158" s="11" t="s">
        <v>65</v>
      </c>
      <c r="E158" s="11" t="s">
        <v>62</v>
      </c>
      <c r="F158" s="11">
        <v>150</v>
      </c>
      <c r="G158" s="11">
        <v>1.01</v>
      </c>
      <c r="H158" s="26">
        <v>19.730000000000008</v>
      </c>
      <c r="I158" s="25"/>
      <c r="J158" s="25"/>
    </row>
    <row r="159" spans="1:10" ht="15.75">
      <c r="A159" s="8" t="s">
        <v>155</v>
      </c>
      <c r="B159" s="11" t="s">
        <v>150</v>
      </c>
      <c r="C159" s="11" t="s">
        <v>73</v>
      </c>
      <c r="D159" s="11" t="s">
        <v>65</v>
      </c>
      <c r="E159" s="11" t="s">
        <v>62</v>
      </c>
      <c r="F159" s="11">
        <v>150</v>
      </c>
      <c r="G159" s="11">
        <v>1.06</v>
      </c>
      <c r="H159" s="26">
        <v>20.239999999999998</v>
      </c>
      <c r="I159" s="25"/>
      <c r="J159" s="25"/>
    </row>
    <row r="160" spans="1:10" ht="15.75">
      <c r="A160" s="8" t="s">
        <v>156</v>
      </c>
      <c r="B160" s="11" t="s">
        <v>150</v>
      </c>
      <c r="C160" s="11" t="s">
        <v>73</v>
      </c>
      <c r="D160" s="11" t="s">
        <v>65</v>
      </c>
      <c r="E160" s="11" t="s">
        <v>62</v>
      </c>
      <c r="F160" s="11">
        <v>100</v>
      </c>
      <c r="G160" s="11">
        <v>0.75</v>
      </c>
      <c r="H160" s="26">
        <v>14.210000000000003</v>
      </c>
      <c r="I160" s="25"/>
      <c r="J160" s="25"/>
    </row>
    <row r="161" spans="1:10" ht="15.75">
      <c r="A161" s="8" t="s">
        <v>157</v>
      </c>
      <c r="B161" s="11" t="s">
        <v>150</v>
      </c>
      <c r="C161" s="11" t="s">
        <v>73</v>
      </c>
      <c r="D161" s="11" t="s">
        <v>65</v>
      </c>
      <c r="E161" s="11" t="s">
        <v>62</v>
      </c>
      <c r="F161" s="11">
        <v>100</v>
      </c>
      <c r="G161" s="11">
        <v>0.67</v>
      </c>
      <c r="H161" s="26">
        <v>12.74</v>
      </c>
      <c r="I161" s="25"/>
      <c r="J161" s="25"/>
    </row>
    <row r="162" spans="1:10" ht="15.75">
      <c r="A162" s="8" t="s">
        <v>158</v>
      </c>
      <c r="B162" s="11" t="s">
        <v>150</v>
      </c>
      <c r="C162" s="11" t="s">
        <v>73</v>
      </c>
      <c r="D162" s="11" t="s">
        <v>65</v>
      </c>
      <c r="E162" s="11" t="s">
        <v>62</v>
      </c>
      <c r="F162" s="11">
        <v>250</v>
      </c>
      <c r="G162" s="11">
        <v>0.34</v>
      </c>
      <c r="H162" s="26">
        <v>9.11</v>
      </c>
      <c r="I162" s="25"/>
      <c r="J162" s="25"/>
    </row>
    <row r="163" spans="1:10" ht="15.75">
      <c r="A163" s="8" t="s">
        <v>159</v>
      </c>
      <c r="B163" s="11" t="s">
        <v>150</v>
      </c>
      <c r="C163" s="11" t="s">
        <v>73</v>
      </c>
      <c r="D163" s="11" t="s">
        <v>65</v>
      </c>
      <c r="E163" s="11" t="s">
        <v>62</v>
      </c>
      <c r="F163" s="11">
        <v>50</v>
      </c>
      <c r="G163" s="11">
        <v>1.1100000000000001</v>
      </c>
      <c r="H163" s="26">
        <v>19.029999999999998</v>
      </c>
      <c r="I163" s="25"/>
      <c r="J163" s="25"/>
    </row>
    <row r="164" spans="1:10" ht="15.75">
      <c r="A164" s="8" t="s">
        <v>160</v>
      </c>
      <c r="B164" s="11" t="s">
        <v>150</v>
      </c>
      <c r="C164" s="11" t="s">
        <v>73</v>
      </c>
      <c r="D164" s="11" t="s">
        <v>65</v>
      </c>
      <c r="E164" s="11" t="s">
        <v>62</v>
      </c>
      <c r="F164" s="11">
        <v>150</v>
      </c>
      <c r="G164" s="11">
        <v>0.39</v>
      </c>
      <c r="H164" s="26">
        <v>8.5</v>
      </c>
      <c r="I164" s="25"/>
    </row>
    <row r="165" spans="1:10" ht="15.75">
      <c r="A165" s="8" t="s">
        <v>161</v>
      </c>
      <c r="B165" s="11" t="s">
        <v>150</v>
      </c>
      <c r="C165" s="11" t="s">
        <v>73</v>
      </c>
      <c r="D165" s="11" t="s">
        <v>65</v>
      </c>
      <c r="E165" s="11" t="s">
        <v>62</v>
      </c>
      <c r="F165" s="11">
        <v>50</v>
      </c>
      <c r="G165" s="11">
        <v>1.35</v>
      </c>
      <c r="H165" s="26">
        <v>25.540000000000003</v>
      </c>
      <c r="I165" s="25"/>
    </row>
    <row r="166" spans="1:10" ht="15.75">
      <c r="A166" s="8" t="s">
        <v>162</v>
      </c>
      <c r="B166" s="11" t="s">
        <v>150</v>
      </c>
      <c r="C166" s="11" t="s">
        <v>73</v>
      </c>
      <c r="D166" s="11" t="s">
        <v>65</v>
      </c>
      <c r="E166" s="11" t="s">
        <v>62</v>
      </c>
      <c r="F166" s="11">
        <v>200</v>
      </c>
      <c r="G166" s="11">
        <v>1.74</v>
      </c>
      <c r="H166" s="26">
        <v>33.510000000000005</v>
      </c>
      <c r="I166" s="25"/>
    </row>
    <row r="167" spans="1:10" ht="15.75">
      <c r="A167" s="8" t="s">
        <v>163</v>
      </c>
      <c r="B167" s="11" t="s">
        <v>150</v>
      </c>
      <c r="C167" s="11" t="s">
        <v>73</v>
      </c>
      <c r="D167" s="11" t="s">
        <v>65</v>
      </c>
      <c r="E167" s="11" t="s">
        <v>62</v>
      </c>
      <c r="F167" s="11">
        <v>400</v>
      </c>
      <c r="G167" s="11">
        <v>2.65</v>
      </c>
      <c r="H167" s="26">
        <v>49.690000000000005</v>
      </c>
      <c r="I167" s="25"/>
    </row>
    <row r="168" spans="1:10" ht="15.75">
      <c r="A168" s="8" t="s">
        <v>164</v>
      </c>
      <c r="B168" s="11" t="s">
        <v>150</v>
      </c>
      <c r="C168" s="11" t="s">
        <v>73</v>
      </c>
      <c r="D168" s="11" t="s">
        <v>65</v>
      </c>
      <c r="E168" s="11" t="s">
        <v>62</v>
      </c>
      <c r="F168" s="11">
        <v>50</v>
      </c>
      <c r="G168" s="11">
        <v>0.38</v>
      </c>
      <c r="H168" s="26">
        <v>7.089999999999999</v>
      </c>
      <c r="I168" s="25"/>
    </row>
    <row r="169" spans="1:10" ht="15.75">
      <c r="A169" s="46" t="s">
        <v>168</v>
      </c>
      <c r="B169" s="47" t="s">
        <v>0</v>
      </c>
      <c r="C169" s="47" t="s">
        <v>0</v>
      </c>
      <c r="D169" s="47" t="s">
        <v>0</v>
      </c>
      <c r="E169" s="47" t="s">
        <v>0</v>
      </c>
      <c r="F169" s="13">
        <f>SUM(F155:F168)</f>
        <v>2050</v>
      </c>
      <c r="G169" s="13">
        <f t="shared" ref="G169:H169" si="3">SUM(G155:G168)</f>
        <v>14.49</v>
      </c>
      <c r="H169" s="13">
        <f t="shared" si="3"/>
        <v>277.90999999999997</v>
      </c>
      <c r="I169" s="25"/>
    </row>
    <row r="170" spans="1:10" ht="15.75">
      <c r="A170" s="12" t="s">
        <v>33</v>
      </c>
      <c r="B170" s="13" t="s">
        <v>0</v>
      </c>
      <c r="C170" s="13" t="s">
        <v>0</v>
      </c>
      <c r="D170" s="13" t="s">
        <v>0</v>
      </c>
      <c r="E170" s="13" t="s">
        <v>0</v>
      </c>
      <c r="F170" s="13">
        <f>SUM(F155:F168,F142:F152,F126:F140)</f>
        <v>5830</v>
      </c>
      <c r="G170" s="13">
        <f t="shared" ref="G170:H170" si="4">SUM(G155:G168,G142:G152,G126:G140)</f>
        <v>36.24</v>
      </c>
      <c r="H170" s="13">
        <f t="shared" si="4"/>
        <v>673.16999999999985</v>
      </c>
    </row>
    <row r="171" spans="1:10" ht="16.5" thickBot="1">
      <c r="A171" s="16" t="s">
        <v>169</v>
      </c>
      <c r="B171" s="17" t="s">
        <v>0</v>
      </c>
      <c r="C171" s="17" t="s">
        <v>0</v>
      </c>
      <c r="D171" s="17" t="s">
        <v>0</v>
      </c>
      <c r="E171" s="17" t="s">
        <v>0</v>
      </c>
      <c r="F171" s="17">
        <f>F170+F125+F81</f>
        <v>31064.25</v>
      </c>
      <c r="G171" s="31">
        <f>G170+G125+G81</f>
        <v>238.52999999999994</v>
      </c>
      <c r="H171" s="31">
        <f>H170+H125+H81</f>
        <v>4590.2700000000004</v>
      </c>
    </row>
    <row r="172" spans="1:10" ht="15.75">
      <c r="A172" s="18" t="s">
        <v>179</v>
      </c>
      <c r="B172" s="19"/>
      <c r="C172" s="19"/>
      <c r="D172" s="19"/>
      <c r="E172" s="19"/>
      <c r="F172" s="19"/>
      <c r="G172" s="19"/>
      <c r="H172" s="19"/>
    </row>
  </sheetData>
  <mergeCells count="7">
    <mergeCell ref="A153:E153"/>
    <mergeCell ref="A169:E169"/>
    <mergeCell ref="A1:H1"/>
    <mergeCell ref="A2:H2"/>
    <mergeCell ref="A3:H3"/>
    <mergeCell ref="F4:G4"/>
    <mergeCell ref="H4:H5"/>
  </mergeCells>
  <pageMargins left="0.74803149606299213" right="0.35433070866141736" top="0.59055118110236227" bottom="0.59055118110236227" header="0" footer="0"/>
  <pageSetup scale="48" orientation="portrait" r:id="rId1"/>
  <rowBreaks count="2" manualBreakCount="2">
    <brk id="81" max="7" man="1"/>
    <brk id="12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OutlineSymbols="0" showWhiteSpace="0" view="pageBreakPreview" zoomScale="70" zoomScaleNormal="100" zoomScaleSheetLayoutView="70" workbookViewId="0">
      <selection activeCell="K28" sqref="K1:N1048576"/>
    </sheetView>
  </sheetViews>
  <sheetFormatPr defaultRowHeight="14.25"/>
  <cols>
    <col min="1" max="1" width="5" bestFit="1" customWidth="1"/>
    <col min="2" max="2" width="47.125" style="6" customWidth="1"/>
    <col min="3" max="4" width="18" bestFit="1" customWidth="1"/>
    <col min="5" max="5" width="26" customWidth="1"/>
    <col min="6" max="8" width="18" bestFit="1" customWidth="1"/>
    <col min="9" max="9" width="27" customWidth="1"/>
    <col min="10" max="10" width="18" bestFit="1" customWidth="1"/>
  </cols>
  <sheetData>
    <row r="1" spans="1:13" ht="23.25">
      <c r="A1" t="s">
        <v>0</v>
      </c>
      <c r="B1" s="57" t="s">
        <v>1</v>
      </c>
      <c r="C1" s="58"/>
      <c r="D1" s="58"/>
      <c r="E1" s="58"/>
      <c r="F1" s="58"/>
      <c r="G1" s="58"/>
      <c r="H1" s="58"/>
      <c r="I1" s="58"/>
      <c r="J1" s="58"/>
    </row>
    <row r="2" spans="1:13" ht="23.25">
      <c r="A2" t="s">
        <v>0</v>
      </c>
      <c r="B2" s="59" t="s">
        <v>49</v>
      </c>
      <c r="C2" s="58"/>
      <c r="D2" s="58"/>
      <c r="E2" s="58"/>
      <c r="F2" s="58"/>
      <c r="G2" s="58"/>
      <c r="H2" s="58"/>
      <c r="I2" s="58"/>
      <c r="J2" s="58"/>
    </row>
    <row r="3" spans="1:13" ht="23.25">
      <c r="A3" t="s">
        <v>0</v>
      </c>
      <c r="B3" s="59" t="s">
        <v>176</v>
      </c>
      <c r="C3" s="58"/>
      <c r="D3" s="58"/>
      <c r="E3" s="58"/>
      <c r="F3" s="58"/>
      <c r="G3" s="58"/>
      <c r="H3" s="58"/>
      <c r="I3" s="58"/>
      <c r="J3" s="58"/>
    </row>
    <row r="4" spans="1:13" ht="31.5" customHeight="1">
      <c r="A4" t="s">
        <v>0</v>
      </c>
      <c r="B4" s="5" t="s">
        <v>0</v>
      </c>
      <c r="C4" s="4" t="s">
        <v>0</v>
      </c>
      <c r="D4" s="4" t="s">
        <v>0</v>
      </c>
      <c r="E4" s="4" t="s">
        <v>0</v>
      </c>
      <c r="F4" s="4" t="s">
        <v>0</v>
      </c>
      <c r="G4" s="60" t="s">
        <v>2</v>
      </c>
      <c r="H4" s="61"/>
      <c r="I4" s="61"/>
      <c r="J4" s="61"/>
    </row>
    <row r="5" spans="1:13" ht="21.75" customHeight="1">
      <c r="A5" t="s">
        <v>0</v>
      </c>
      <c r="B5" s="62" t="s">
        <v>3</v>
      </c>
      <c r="C5" s="63">
        <v>45433</v>
      </c>
      <c r="D5" s="64" t="s">
        <v>0</v>
      </c>
      <c r="E5" s="64" t="s">
        <v>0</v>
      </c>
      <c r="F5" s="64" t="s">
        <v>0</v>
      </c>
      <c r="G5" s="64" t="s">
        <v>237</v>
      </c>
      <c r="H5" s="65"/>
      <c r="I5" s="65"/>
      <c r="J5" s="65"/>
    </row>
    <row r="6" spans="1:13" ht="178.5" customHeight="1">
      <c r="A6" t="s">
        <v>0</v>
      </c>
      <c r="B6" s="62" t="s">
        <v>0</v>
      </c>
      <c r="C6" s="32" t="s">
        <v>4</v>
      </c>
      <c r="D6" s="32" t="s">
        <v>5</v>
      </c>
      <c r="E6" s="32" t="s">
        <v>6</v>
      </c>
      <c r="F6" s="32" t="s">
        <v>7</v>
      </c>
      <c r="G6" s="32" t="s">
        <v>4</v>
      </c>
      <c r="H6" s="32" t="s">
        <v>5</v>
      </c>
      <c r="I6" s="32" t="s">
        <v>6</v>
      </c>
      <c r="J6" s="32" t="s">
        <v>7</v>
      </c>
    </row>
    <row r="7" spans="1:13" ht="20.25">
      <c r="A7" t="s">
        <v>0</v>
      </c>
      <c r="B7" s="33" t="s">
        <v>8</v>
      </c>
      <c r="C7" s="34">
        <v>0</v>
      </c>
      <c r="D7" s="34">
        <v>0</v>
      </c>
      <c r="E7" s="34">
        <v>0</v>
      </c>
      <c r="F7" s="34">
        <f>SUM(C7:E7)</f>
        <v>0</v>
      </c>
      <c r="G7" s="34">
        <v>0</v>
      </c>
      <c r="H7" s="34">
        <v>0</v>
      </c>
      <c r="I7" s="34">
        <v>0</v>
      </c>
      <c r="J7" s="34">
        <f>SUM(G7:I7)</f>
        <v>0</v>
      </c>
      <c r="K7" s="25"/>
      <c r="L7" s="25"/>
      <c r="M7" s="25"/>
    </row>
    <row r="8" spans="1:13" ht="20.25">
      <c r="A8" t="s">
        <v>0</v>
      </c>
      <c r="B8" s="33" t="s">
        <v>9</v>
      </c>
      <c r="C8" s="34">
        <v>0</v>
      </c>
      <c r="D8" s="34">
        <v>0</v>
      </c>
      <c r="E8" s="34">
        <v>1.23</v>
      </c>
      <c r="F8" s="34">
        <f t="shared" ref="F8:F16" si="0">SUM(C8:E8)</f>
        <v>1.23</v>
      </c>
      <c r="G8" s="34">
        <v>0</v>
      </c>
      <c r="H8" s="34">
        <v>0</v>
      </c>
      <c r="I8" s="34">
        <v>36.29</v>
      </c>
      <c r="J8" s="34">
        <f t="shared" ref="J8:J45" si="1">SUM(G8:I8)</f>
        <v>36.29</v>
      </c>
      <c r="K8" s="25"/>
      <c r="L8" s="25"/>
      <c r="M8" s="25"/>
    </row>
    <row r="9" spans="1:13" ht="20.25">
      <c r="A9" t="s">
        <v>0</v>
      </c>
      <c r="B9" s="33" t="s">
        <v>10</v>
      </c>
      <c r="C9" s="34">
        <v>0</v>
      </c>
      <c r="D9" s="34">
        <v>0.93</v>
      </c>
      <c r="E9" s="34">
        <v>1.35</v>
      </c>
      <c r="F9" s="34">
        <f t="shared" si="0"/>
        <v>2.2800000000000002</v>
      </c>
      <c r="G9" s="34">
        <v>0</v>
      </c>
      <c r="H9" s="34">
        <v>19.650000000000002</v>
      </c>
      <c r="I9" s="34">
        <v>26.96</v>
      </c>
      <c r="J9" s="34">
        <f t="shared" si="1"/>
        <v>46.61</v>
      </c>
      <c r="K9" s="25"/>
      <c r="L9" s="25"/>
      <c r="M9" s="25"/>
    </row>
    <row r="10" spans="1:13" ht="20.25">
      <c r="A10" t="s">
        <v>0</v>
      </c>
      <c r="B10" s="33" t="s">
        <v>11</v>
      </c>
      <c r="C10" s="34">
        <v>0</v>
      </c>
      <c r="D10" s="34">
        <v>0.18</v>
      </c>
      <c r="E10" s="34">
        <v>12.65</v>
      </c>
      <c r="F10" s="34">
        <f t="shared" si="0"/>
        <v>12.83</v>
      </c>
      <c r="G10" s="34">
        <v>0</v>
      </c>
      <c r="H10" s="34">
        <v>3.4499999999999997</v>
      </c>
      <c r="I10" s="34">
        <v>223.01999999999998</v>
      </c>
      <c r="J10" s="34">
        <f t="shared" si="1"/>
        <v>226.46999999999997</v>
      </c>
      <c r="K10" s="25"/>
      <c r="L10" s="25"/>
      <c r="M10" s="25"/>
    </row>
    <row r="11" spans="1:13" ht="20.25">
      <c r="A11" t="s">
        <v>0</v>
      </c>
      <c r="B11" s="33" t="s">
        <v>12</v>
      </c>
      <c r="C11" s="34">
        <v>0</v>
      </c>
      <c r="D11" s="34">
        <v>0</v>
      </c>
      <c r="E11" s="34">
        <v>0</v>
      </c>
      <c r="F11" s="34">
        <f t="shared" si="0"/>
        <v>0</v>
      </c>
      <c r="G11" s="34">
        <v>0</v>
      </c>
      <c r="H11" s="34">
        <v>0</v>
      </c>
      <c r="I11" s="34">
        <v>0</v>
      </c>
      <c r="J11" s="34">
        <f t="shared" si="1"/>
        <v>0</v>
      </c>
      <c r="K11" s="25"/>
      <c r="L11" s="25"/>
      <c r="M11" s="25"/>
    </row>
    <row r="12" spans="1:13" ht="20.25">
      <c r="A12" t="s">
        <v>0</v>
      </c>
      <c r="B12" s="33" t="s">
        <v>13</v>
      </c>
      <c r="C12" s="34">
        <v>0</v>
      </c>
      <c r="D12" s="34">
        <v>0</v>
      </c>
      <c r="E12" s="34">
        <v>0</v>
      </c>
      <c r="F12" s="34">
        <f t="shared" si="0"/>
        <v>0</v>
      </c>
      <c r="G12" s="34">
        <v>0</v>
      </c>
      <c r="H12" s="34">
        <v>0</v>
      </c>
      <c r="I12" s="34">
        <v>0</v>
      </c>
      <c r="J12" s="34">
        <f t="shared" si="1"/>
        <v>0</v>
      </c>
      <c r="K12" s="25"/>
      <c r="L12" s="25"/>
      <c r="M12" s="25"/>
    </row>
    <row r="13" spans="1:13" ht="20.25">
      <c r="A13" t="s">
        <v>0</v>
      </c>
      <c r="B13" s="33" t="s">
        <v>14</v>
      </c>
      <c r="C13" s="34">
        <v>0</v>
      </c>
      <c r="D13" s="34">
        <v>4.62</v>
      </c>
      <c r="E13" s="34">
        <v>3.14</v>
      </c>
      <c r="F13" s="34">
        <f t="shared" si="0"/>
        <v>7.76</v>
      </c>
      <c r="G13" s="34">
        <v>0</v>
      </c>
      <c r="H13" s="34">
        <v>103.33000000000003</v>
      </c>
      <c r="I13" s="34">
        <v>65.94</v>
      </c>
      <c r="J13" s="34">
        <f t="shared" si="1"/>
        <v>169.27000000000004</v>
      </c>
      <c r="K13" s="25"/>
      <c r="L13" s="25"/>
      <c r="M13" s="25"/>
    </row>
    <row r="14" spans="1:13" ht="20.25">
      <c r="A14" t="s">
        <v>0</v>
      </c>
      <c r="B14" s="33" t="s">
        <v>15</v>
      </c>
      <c r="C14" s="34">
        <v>6.96</v>
      </c>
      <c r="D14" s="34">
        <v>29.93</v>
      </c>
      <c r="E14" s="34">
        <v>0.47</v>
      </c>
      <c r="F14" s="34">
        <f>SUM(C14:E14)</f>
        <v>37.36</v>
      </c>
      <c r="G14" s="34">
        <v>302.26999999999992</v>
      </c>
      <c r="H14" s="34">
        <v>598.21999999999991</v>
      </c>
      <c r="I14" s="34">
        <v>7.5600000000000014</v>
      </c>
      <c r="J14" s="34">
        <f t="shared" si="1"/>
        <v>908.04999999999973</v>
      </c>
      <c r="K14" s="25"/>
      <c r="L14" s="25"/>
      <c r="M14" s="25"/>
    </row>
    <row r="15" spans="1:13" ht="20.25">
      <c r="A15" t="s">
        <v>0</v>
      </c>
      <c r="B15" s="33" t="s">
        <v>16</v>
      </c>
      <c r="C15" s="34">
        <v>0</v>
      </c>
      <c r="D15" s="34">
        <v>14.5</v>
      </c>
      <c r="E15" s="34">
        <v>0</v>
      </c>
      <c r="F15" s="34">
        <f t="shared" si="0"/>
        <v>14.5</v>
      </c>
      <c r="G15" s="34">
        <v>0</v>
      </c>
      <c r="H15" s="34">
        <v>293.60000000000002</v>
      </c>
      <c r="I15" s="34">
        <v>0</v>
      </c>
      <c r="J15" s="34">
        <f t="shared" si="1"/>
        <v>293.60000000000002</v>
      </c>
      <c r="K15" s="25"/>
      <c r="L15" s="25"/>
      <c r="M15" s="25"/>
    </row>
    <row r="16" spans="1:13" ht="20.25">
      <c r="A16" t="s">
        <v>0</v>
      </c>
      <c r="B16" s="33" t="s">
        <v>17</v>
      </c>
      <c r="C16" s="34">
        <v>0</v>
      </c>
      <c r="D16" s="34">
        <v>0.65</v>
      </c>
      <c r="E16" s="34">
        <v>0</v>
      </c>
      <c r="F16" s="34">
        <f t="shared" si="0"/>
        <v>0.65</v>
      </c>
      <c r="G16" s="34">
        <v>0</v>
      </c>
      <c r="H16" s="34">
        <v>13.16</v>
      </c>
      <c r="I16" s="34">
        <v>0</v>
      </c>
      <c r="J16" s="34">
        <f t="shared" si="1"/>
        <v>13.16</v>
      </c>
      <c r="K16" s="25"/>
      <c r="L16" s="25"/>
      <c r="M16" s="25"/>
    </row>
    <row r="17" spans="1:13" ht="20.25">
      <c r="A17" t="s">
        <v>0</v>
      </c>
      <c r="B17" s="35" t="s">
        <v>18</v>
      </c>
      <c r="C17" s="36">
        <f>SUM(C7:C16)</f>
        <v>6.96</v>
      </c>
      <c r="D17" s="36">
        <f>SUM(D7:D16)</f>
        <v>50.809999999999995</v>
      </c>
      <c r="E17" s="36">
        <f>SUM(E7:E16)</f>
        <v>18.84</v>
      </c>
      <c r="F17" s="36">
        <f>SUM(F7:F16)</f>
        <v>76.610000000000014</v>
      </c>
      <c r="G17" s="36">
        <v>196.23</v>
      </c>
      <c r="H17" s="36">
        <f t="shared" ref="H17:I17" si="2">SUM(H7:H16)</f>
        <v>1031.4100000000001</v>
      </c>
      <c r="I17" s="36">
        <f t="shared" si="2"/>
        <v>359.77</v>
      </c>
      <c r="J17" s="36">
        <f t="shared" ref="J17" si="3">SUM(J7:J16)</f>
        <v>1693.45</v>
      </c>
      <c r="K17" s="25"/>
      <c r="L17" s="25"/>
      <c r="M17" s="25"/>
    </row>
    <row r="18" spans="1:13" ht="20.25">
      <c r="A18" t="s">
        <v>0</v>
      </c>
      <c r="B18" s="33" t="s">
        <v>19</v>
      </c>
      <c r="C18" s="34">
        <v>0</v>
      </c>
      <c r="D18" s="34">
        <v>3.2</v>
      </c>
      <c r="E18" s="34">
        <v>0.7</v>
      </c>
      <c r="F18" s="34">
        <f>SUM(C18:E18)</f>
        <v>3.9000000000000004</v>
      </c>
      <c r="G18" s="34">
        <v>0</v>
      </c>
      <c r="H18" s="34">
        <v>61.8</v>
      </c>
      <c r="I18" s="34">
        <v>19.200000000000003</v>
      </c>
      <c r="J18" s="34">
        <f t="shared" si="1"/>
        <v>81</v>
      </c>
      <c r="K18" s="25"/>
      <c r="L18" s="25"/>
      <c r="M18" s="25"/>
    </row>
    <row r="19" spans="1:13" ht="20.25">
      <c r="A19" t="s">
        <v>0</v>
      </c>
      <c r="B19" s="33" t="s">
        <v>20</v>
      </c>
      <c r="C19" s="34">
        <v>52.4</v>
      </c>
      <c r="D19" s="34">
        <v>39.1</v>
      </c>
      <c r="E19" s="34">
        <v>0.1</v>
      </c>
      <c r="F19" s="34">
        <f>SUM(C19:E19)</f>
        <v>91.6</v>
      </c>
      <c r="G19" s="34">
        <v>878.89999999999986</v>
      </c>
      <c r="H19" s="34">
        <v>793.99999999999989</v>
      </c>
      <c r="I19" s="34">
        <v>1.9000000000000006</v>
      </c>
      <c r="J19" s="34">
        <f t="shared" si="1"/>
        <v>1674.7999999999997</v>
      </c>
      <c r="K19" s="25"/>
      <c r="L19" s="25"/>
      <c r="M19" s="25"/>
    </row>
    <row r="20" spans="1:13" ht="20.25">
      <c r="A20" t="s">
        <v>0</v>
      </c>
      <c r="B20" s="33" t="s">
        <v>21</v>
      </c>
      <c r="C20" s="34">
        <v>6</v>
      </c>
      <c r="D20" s="34">
        <v>8.6</v>
      </c>
      <c r="E20" s="34">
        <v>1.6</v>
      </c>
      <c r="F20" s="34">
        <f t="shared" ref="F20:F23" si="4">SUM(C20:E20)</f>
        <v>16.2</v>
      </c>
      <c r="G20" s="34">
        <v>257.39999999999998</v>
      </c>
      <c r="H20" s="34">
        <v>185.1</v>
      </c>
      <c r="I20" s="34">
        <v>32.9</v>
      </c>
      <c r="J20" s="34">
        <f t="shared" si="1"/>
        <v>475.4</v>
      </c>
      <c r="K20" s="25"/>
      <c r="L20" s="25"/>
      <c r="M20" s="25"/>
    </row>
    <row r="21" spans="1:13" ht="20.25">
      <c r="A21" t="s">
        <v>0</v>
      </c>
      <c r="B21" s="33" t="s">
        <v>22</v>
      </c>
      <c r="C21" s="34">
        <v>12.3</v>
      </c>
      <c r="D21" s="34">
        <v>15.9</v>
      </c>
      <c r="E21" s="37">
        <v>0</v>
      </c>
      <c r="F21" s="34">
        <f t="shared" si="4"/>
        <v>28.200000000000003</v>
      </c>
      <c r="G21" s="34">
        <v>286.2000000000001</v>
      </c>
      <c r="H21" s="34">
        <v>352.79999999999995</v>
      </c>
      <c r="I21" s="34">
        <v>0</v>
      </c>
      <c r="J21" s="34">
        <f t="shared" si="1"/>
        <v>639</v>
      </c>
      <c r="K21" s="25"/>
      <c r="L21" s="25"/>
      <c r="M21" s="25"/>
    </row>
    <row r="22" spans="1:13" ht="20.25">
      <c r="A22" t="s">
        <v>0</v>
      </c>
      <c r="B22" s="33" t="s">
        <v>23</v>
      </c>
      <c r="C22" s="34">
        <v>0</v>
      </c>
      <c r="D22" s="34">
        <v>0</v>
      </c>
      <c r="E22" s="34">
        <v>0</v>
      </c>
      <c r="F22" s="34">
        <f t="shared" si="4"/>
        <v>0</v>
      </c>
      <c r="G22" s="34">
        <v>0</v>
      </c>
      <c r="H22" s="34">
        <v>0</v>
      </c>
      <c r="I22" s="34">
        <v>0</v>
      </c>
      <c r="J22" s="34">
        <f t="shared" si="1"/>
        <v>0</v>
      </c>
      <c r="K22" s="25"/>
      <c r="L22" s="25"/>
      <c r="M22" s="25"/>
    </row>
    <row r="23" spans="1:13" ht="40.5">
      <c r="A23" t="s">
        <v>0</v>
      </c>
      <c r="B23" s="32" t="s">
        <v>24</v>
      </c>
      <c r="C23" s="34">
        <v>0</v>
      </c>
      <c r="D23" s="34">
        <v>0</v>
      </c>
      <c r="E23" s="34">
        <v>0</v>
      </c>
      <c r="F23" s="34">
        <f t="shared" si="4"/>
        <v>0</v>
      </c>
      <c r="G23" s="34">
        <v>0</v>
      </c>
      <c r="H23" s="34">
        <v>0</v>
      </c>
      <c r="I23" s="34">
        <v>0</v>
      </c>
      <c r="J23" s="34">
        <f t="shared" si="1"/>
        <v>0</v>
      </c>
      <c r="K23" s="25"/>
      <c r="L23" s="25"/>
      <c r="M23" s="25"/>
    </row>
    <row r="24" spans="1:13" ht="20.25">
      <c r="A24" t="s">
        <v>0</v>
      </c>
      <c r="B24" s="33" t="s">
        <v>25</v>
      </c>
      <c r="C24" s="34">
        <v>0</v>
      </c>
      <c r="D24" s="34">
        <v>0</v>
      </c>
      <c r="E24" s="34">
        <v>0</v>
      </c>
      <c r="F24" s="34">
        <f t="shared" ref="F24:F45" si="5">SUM(C24:E24)</f>
        <v>0</v>
      </c>
      <c r="G24" s="34">
        <v>0</v>
      </c>
      <c r="H24" s="34">
        <v>0</v>
      </c>
      <c r="I24" s="34">
        <v>0</v>
      </c>
      <c r="J24" s="34">
        <f t="shared" si="1"/>
        <v>0</v>
      </c>
      <c r="K24" s="25"/>
      <c r="L24" s="25"/>
      <c r="M24" s="25"/>
    </row>
    <row r="25" spans="1:13" ht="20.25">
      <c r="A25" t="s">
        <v>0</v>
      </c>
      <c r="B25" s="35" t="s">
        <v>26</v>
      </c>
      <c r="C25" s="36">
        <f>SUM(C18:C24)</f>
        <v>70.7</v>
      </c>
      <c r="D25" s="36">
        <f>SUM(D18:D24)</f>
        <v>66.800000000000011</v>
      </c>
      <c r="E25" s="36">
        <f>SUM(E18:E24)</f>
        <v>2.4</v>
      </c>
      <c r="F25" s="36">
        <f>SUM(F18:F24)</f>
        <v>139.9</v>
      </c>
      <c r="G25" s="36">
        <v>978.49999999999989</v>
      </c>
      <c r="H25" s="36">
        <f t="shared" ref="H25:I25" si="6">SUM(H18:H24)</f>
        <v>1393.6999999999998</v>
      </c>
      <c r="I25" s="36">
        <f t="shared" si="6"/>
        <v>54</v>
      </c>
      <c r="J25" s="36">
        <f t="shared" ref="J25" si="7">SUM(J18:J24)</f>
        <v>2870.2</v>
      </c>
      <c r="K25" s="25"/>
      <c r="L25" s="25"/>
      <c r="M25" s="25"/>
    </row>
    <row r="26" spans="1:13" ht="20.25">
      <c r="A26" t="s">
        <v>0</v>
      </c>
      <c r="B26" s="33" t="s">
        <v>27</v>
      </c>
      <c r="C26" s="34">
        <v>4</v>
      </c>
      <c r="D26" s="34">
        <v>13.92</v>
      </c>
      <c r="E26" s="34">
        <v>0</v>
      </c>
      <c r="F26" s="34">
        <f t="shared" ref="F26:F31" si="8">SUM(C26:E26)</f>
        <v>17.920000000000002</v>
      </c>
      <c r="G26" s="34">
        <v>237.71999999999997</v>
      </c>
      <c r="H26" s="34">
        <v>287.70999999999998</v>
      </c>
      <c r="I26" s="34">
        <v>0</v>
      </c>
      <c r="J26" s="34">
        <f t="shared" si="1"/>
        <v>525.42999999999995</v>
      </c>
      <c r="K26" s="25"/>
      <c r="L26" s="25"/>
      <c r="M26" s="25"/>
    </row>
    <row r="27" spans="1:13" ht="20.25">
      <c r="A27" t="s">
        <v>0</v>
      </c>
      <c r="B27" s="33" t="s">
        <v>28</v>
      </c>
      <c r="C27" s="34">
        <v>0.52</v>
      </c>
      <c r="D27" s="34">
        <v>21.77</v>
      </c>
      <c r="E27" s="34">
        <v>0</v>
      </c>
      <c r="F27" s="34">
        <f t="shared" si="8"/>
        <v>22.29</v>
      </c>
      <c r="G27" s="34">
        <v>10.049999999999997</v>
      </c>
      <c r="H27" s="34">
        <v>433.79</v>
      </c>
      <c r="I27" s="34">
        <v>0</v>
      </c>
      <c r="J27" s="34">
        <f t="shared" si="1"/>
        <v>443.84000000000003</v>
      </c>
      <c r="K27" s="25"/>
      <c r="L27" s="25"/>
      <c r="M27" s="25"/>
    </row>
    <row r="28" spans="1:13" ht="20.25">
      <c r="A28" t="s">
        <v>0</v>
      </c>
      <c r="B28" s="33" t="s">
        <v>29</v>
      </c>
      <c r="C28" s="34">
        <v>7.99</v>
      </c>
      <c r="D28" s="34">
        <v>29.67</v>
      </c>
      <c r="E28" s="34">
        <v>4.62</v>
      </c>
      <c r="F28" s="34">
        <f t="shared" si="8"/>
        <v>42.28</v>
      </c>
      <c r="G28" s="34">
        <v>326.63</v>
      </c>
      <c r="H28" s="34">
        <v>648.11</v>
      </c>
      <c r="I28" s="34">
        <v>93.710000000000022</v>
      </c>
      <c r="J28" s="34">
        <f t="shared" si="1"/>
        <v>1068.45</v>
      </c>
      <c r="K28" s="25"/>
      <c r="L28" s="25"/>
      <c r="M28" s="25"/>
    </row>
    <row r="29" spans="1:13" ht="20.25">
      <c r="A29" t="s">
        <v>0</v>
      </c>
      <c r="B29" s="33" t="s">
        <v>30</v>
      </c>
      <c r="C29" s="34">
        <v>0.04</v>
      </c>
      <c r="D29" s="34">
        <v>1.08</v>
      </c>
      <c r="E29" s="34">
        <v>0</v>
      </c>
      <c r="F29" s="34">
        <f t="shared" si="8"/>
        <v>1.1200000000000001</v>
      </c>
      <c r="G29" s="34">
        <v>4.4199999999999982</v>
      </c>
      <c r="H29" s="34">
        <v>26.92</v>
      </c>
      <c r="I29" s="34">
        <v>0</v>
      </c>
      <c r="J29" s="34">
        <f t="shared" si="1"/>
        <v>31.34</v>
      </c>
      <c r="K29" s="25"/>
      <c r="L29" s="25"/>
      <c r="M29" s="25"/>
    </row>
    <row r="30" spans="1:13" ht="20.25">
      <c r="A30" t="s">
        <v>0</v>
      </c>
      <c r="B30" s="33" t="s">
        <v>31</v>
      </c>
      <c r="C30" s="34">
        <v>19.18</v>
      </c>
      <c r="D30" s="34">
        <v>29.8</v>
      </c>
      <c r="E30" s="34">
        <v>0</v>
      </c>
      <c r="F30" s="34">
        <f t="shared" si="8"/>
        <v>48.980000000000004</v>
      </c>
      <c r="G30" s="34">
        <v>330.23999999999995</v>
      </c>
      <c r="H30" s="34">
        <v>622.49999999999989</v>
      </c>
      <c r="I30" s="34">
        <v>0</v>
      </c>
      <c r="J30" s="34">
        <f t="shared" si="1"/>
        <v>952.73999999999978</v>
      </c>
      <c r="K30" s="25"/>
      <c r="L30" s="25"/>
      <c r="M30" s="25"/>
    </row>
    <row r="31" spans="1:13" ht="20.25">
      <c r="A31" t="s">
        <v>0</v>
      </c>
      <c r="B31" s="33" t="s">
        <v>32</v>
      </c>
      <c r="C31" s="34">
        <v>0</v>
      </c>
      <c r="D31" s="34">
        <v>0.04</v>
      </c>
      <c r="E31" s="34">
        <v>0</v>
      </c>
      <c r="F31" s="34">
        <f t="shared" si="8"/>
        <v>0.04</v>
      </c>
      <c r="G31" s="34">
        <v>0</v>
      </c>
      <c r="H31" s="34">
        <v>1.1500000000000006</v>
      </c>
      <c r="I31" s="34">
        <v>0</v>
      </c>
      <c r="J31" s="34">
        <f t="shared" si="1"/>
        <v>1.1500000000000006</v>
      </c>
      <c r="K31" s="25"/>
      <c r="L31" s="25"/>
      <c r="M31" s="25"/>
    </row>
    <row r="32" spans="1:13" ht="20.25">
      <c r="A32" t="s">
        <v>0</v>
      </c>
      <c r="B32" s="35" t="s">
        <v>33</v>
      </c>
      <c r="C32" s="36">
        <f>SUM(C26:C31)</f>
        <v>31.729999999999997</v>
      </c>
      <c r="D32" s="36">
        <f>SUM(D26:D31)</f>
        <v>96.28</v>
      </c>
      <c r="E32" s="36">
        <f>SUM(E26:E31)</f>
        <v>4.62</v>
      </c>
      <c r="F32" s="36">
        <f>SUM(F26:F31)</f>
        <v>132.63000000000002</v>
      </c>
      <c r="G32" s="36">
        <v>692.74999999999989</v>
      </c>
      <c r="H32" s="36">
        <f t="shared" ref="H32:I32" si="9">SUM(H26:H31)</f>
        <v>2020.1800000000003</v>
      </c>
      <c r="I32" s="36">
        <f t="shared" si="9"/>
        <v>93.710000000000022</v>
      </c>
      <c r="J32" s="36">
        <f t="shared" ref="J32" si="10">SUM(J26:J31)</f>
        <v>3022.95</v>
      </c>
      <c r="K32" s="25"/>
      <c r="L32" s="25"/>
      <c r="M32" s="25"/>
    </row>
    <row r="33" spans="1:13" ht="20.25">
      <c r="A33" t="s">
        <v>0</v>
      </c>
      <c r="B33" s="33" t="s">
        <v>34</v>
      </c>
      <c r="C33" s="34">
        <v>0</v>
      </c>
      <c r="D33" s="34">
        <v>1.02</v>
      </c>
      <c r="E33" s="34">
        <v>0</v>
      </c>
      <c r="F33" s="34">
        <f t="shared" si="5"/>
        <v>1.02</v>
      </c>
      <c r="G33" s="34">
        <v>0</v>
      </c>
      <c r="H33" s="34">
        <v>20.270000000000007</v>
      </c>
      <c r="I33" s="34">
        <v>0</v>
      </c>
      <c r="J33" s="34">
        <f t="shared" si="1"/>
        <v>20.270000000000007</v>
      </c>
      <c r="K33" s="25"/>
      <c r="L33" s="25"/>
      <c r="M33" s="25"/>
    </row>
    <row r="34" spans="1:13" ht="20.25">
      <c r="A34" t="s">
        <v>0</v>
      </c>
      <c r="B34" s="33" t="s">
        <v>35</v>
      </c>
      <c r="C34" s="34">
        <v>0</v>
      </c>
      <c r="D34" s="34">
        <v>0</v>
      </c>
      <c r="E34" s="34">
        <v>0</v>
      </c>
      <c r="F34" s="34">
        <f t="shared" si="5"/>
        <v>0</v>
      </c>
      <c r="G34" s="34">
        <v>0</v>
      </c>
      <c r="H34" s="34">
        <v>0</v>
      </c>
      <c r="I34" s="34">
        <v>0</v>
      </c>
      <c r="J34" s="34">
        <f t="shared" si="1"/>
        <v>0</v>
      </c>
      <c r="K34" s="25"/>
      <c r="L34" s="25"/>
      <c r="M34" s="25"/>
    </row>
    <row r="35" spans="1:13" ht="20.25">
      <c r="A35" t="s">
        <v>0</v>
      </c>
      <c r="B35" s="33" t="s">
        <v>36</v>
      </c>
      <c r="C35" s="34">
        <v>0</v>
      </c>
      <c r="D35" s="34">
        <v>3.37</v>
      </c>
      <c r="E35" s="34">
        <v>0</v>
      </c>
      <c r="F35" s="34">
        <f t="shared" si="5"/>
        <v>3.37</v>
      </c>
      <c r="G35" s="34">
        <v>0</v>
      </c>
      <c r="H35" s="34">
        <v>61.939999999999991</v>
      </c>
      <c r="I35" s="34">
        <v>0</v>
      </c>
      <c r="J35" s="34">
        <f t="shared" si="1"/>
        <v>61.939999999999991</v>
      </c>
      <c r="K35" s="25"/>
      <c r="L35" s="25"/>
      <c r="M35" s="25"/>
    </row>
    <row r="36" spans="1:13" ht="20.25">
      <c r="A36" t="s">
        <v>0</v>
      </c>
      <c r="B36" s="33" t="s">
        <v>37</v>
      </c>
      <c r="C36" s="34">
        <v>0</v>
      </c>
      <c r="D36" s="34">
        <v>0.04</v>
      </c>
      <c r="E36" s="34">
        <v>0</v>
      </c>
      <c r="F36" s="34">
        <f t="shared" si="5"/>
        <v>0.04</v>
      </c>
      <c r="G36" s="34">
        <v>0</v>
      </c>
      <c r="H36" s="34">
        <v>2.1100000000000003</v>
      </c>
      <c r="I36" s="34">
        <v>0</v>
      </c>
      <c r="J36" s="34">
        <f t="shared" si="1"/>
        <v>2.1100000000000003</v>
      </c>
      <c r="K36" s="25"/>
      <c r="L36" s="25"/>
      <c r="M36" s="25"/>
    </row>
    <row r="37" spans="1:13" ht="20.25">
      <c r="A37" t="s">
        <v>0</v>
      </c>
      <c r="B37" s="33" t="s">
        <v>38</v>
      </c>
      <c r="C37" s="34">
        <v>0</v>
      </c>
      <c r="D37" s="34">
        <v>0</v>
      </c>
      <c r="E37" s="34">
        <v>0</v>
      </c>
      <c r="F37" s="34">
        <f t="shared" si="5"/>
        <v>0</v>
      </c>
      <c r="G37" s="34">
        <v>0</v>
      </c>
      <c r="H37" s="34">
        <v>0</v>
      </c>
      <c r="I37" s="34">
        <v>0</v>
      </c>
      <c r="J37" s="34">
        <f t="shared" si="1"/>
        <v>0</v>
      </c>
      <c r="K37" s="25"/>
      <c r="L37" s="25"/>
      <c r="M37" s="25"/>
    </row>
    <row r="38" spans="1:13" ht="20.25">
      <c r="A38" t="s">
        <v>0</v>
      </c>
      <c r="B38" s="35" t="s">
        <v>39</v>
      </c>
      <c r="C38" s="36">
        <f>SUM(C33:C37)</f>
        <v>0</v>
      </c>
      <c r="D38" s="36">
        <f>SUM(D33:D37)</f>
        <v>4.4300000000000006</v>
      </c>
      <c r="E38" s="36">
        <f t="shared" ref="E38" si="11">SUM(E33:E37)</f>
        <v>0</v>
      </c>
      <c r="F38" s="36">
        <f>SUM(F33:F37)</f>
        <v>4.4300000000000006</v>
      </c>
      <c r="G38" s="36">
        <v>0</v>
      </c>
      <c r="H38" s="36">
        <f t="shared" ref="H38:I38" si="12">SUM(H33:H37)</f>
        <v>84.32</v>
      </c>
      <c r="I38" s="36">
        <f t="shared" si="12"/>
        <v>0</v>
      </c>
      <c r="J38" s="36">
        <f t="shared" ref="J38" si="13">SUM(J33:J37)</f>
        <v>84.32</v>
      </c>
      <c r="K38" s="25"/>
      <c r="L38" s="25"/>
      <c r="M38" s="25"/>
    </row>
    <row r="39" spans="1:13" ht="20.25">
      <c r="A39" t="s">
        <v>0</v>
      </c>
      <c r="B39" s="33" t="s">
        <v>40</v>
      </c>
      <c r="C39" s="34">
        <v>0</v>
      </c>
      <c r="D39" s="34">
        <v>0</v>
      </c>
      <c r="E39" s="34">
        <v>0</v>
      </c>
      <c r="F39" s="34">
        <f t="shared" si="5"/>
        <v>0</v>
      </c>
      <c r="G39" s="34">
        <v>0</v>
      </c>
      <c r="H39" s="34">
        <v>0</v>
      </c>
      <c r="I39" s="34">
        <v>0</v>
      </c>
      <c r="J39" s="34">
        <f t="shared" si="1"/>
        <v>0</v>
      </c>
      <c r="K39" s="25"/>
      <c r="L39" s="25"/>
      <c r="M39" s="25"/>
    </row>
    <row r="40" spans="1:13" ht="20.25">
      <c r="A40" t="s">
        <v>0</v>
      </c>
      <c r="B40" s="33" t="s">
        <v>41</v>
      </c>
      <c r="C40" s="34">
        <v>0</v>
      </c>
      <c r="D40" s="34">
        <v>1.03</v>
      </c>
      <c r="E40" s="34">
        <v>0</v>
      </c>
      <c r="F40" s="34">
        <f t="shared" si="5"/>
        <v>1.03</v>
      </c>
      <c r="G40" s="34">
        <v>0</v>
      </c>
      <c r="H40" s="34">
        <v>19.069999999999997</v>
      </c>
      <c r="I40" s="34">
        <v>0</v>
      </c>
      <c r="J40" s="34">
        <f t="shared" si="1"/>
        <v>19.069999999999997</v>
      </c>
      <c r="K40" s="25"/>
      <c r="L40" s="25"/>
      <c r="M40" s="25"/>
    </row>
    <row r="41" spans="1:13" ht="20.25">
      <c r="A41" t="s">
        <v>0</v>
      </c>
      <c r="B41" s="33" t="s">
        <v>42</v>
      </c>
      <c r="C41" s="34">
        <v>0</v>
      </c>
      <c r="D41" s="34">
        <v>0</v>
      </c>
      <c r="E41" s="34">
        <v>0</v>
      </c>
      <c r="F41" s="34">
        <f t="shared" si="5"/>
        <v>0</v>
      </c>
      <c r="G41" s="34">
        <v>0</v>
      </c>
      <c r="H41" s="34">
        <v>0</v>
      </c>
      <c r="I41" s="34">
        <v>0</v>
      </c>
      <c r="J41" s="34">
        <f t="shared" si="1"/>
        <v>0</v>
      </c>
      <c r="K41" s="25"/>
      <c r="L41" s="25"/>
      <c r="M41" s="25"/>
    </row>
    <row r="42" spans="1:13" ht="20.25">
      <c r="A42" t="s">
        <v>0</v>
      </c>
      <c r="B42" s="33" t="s">
        <v>43</v>
      </c>
      <c r="C42" s="34">
        <v>0</v>
      </c>
      <c r="D42" s="34">
        <v>0</v>
      </c>
      <c r="E42" s="34">
        <v>0</v>
      </c>
      <c r="F42" s="34">
        <f>SUM(C42:E42)</f>
        <v>0</v>
      </c>
      <c r="G42" s="34">
        <v>0</v>
      </c>
      <c r="H42" s="34">
        <v>0</v>
      </c>
      <c r="I42" s="34">
        <v>0</v>
      </c>
      <c r="J42" s="34">
        <f t="shared" si="1"/>
        <v>0</v>
      </c>
      <c r="K42" s="25"/>
      <c r="L42" s="25"/>
      <c r="M42" s="25"/>
    </row>
    <row r="43" spans="1:13" ht="20.25">
      <c r="A43" t="s">
        <v>0</v>
      </c>
      <c r="B43" s="33" t="s">
        <v>44</v>
      </c>
      <c r="C43" s="34">
        <v>0</v>
      </c>
      <c r="D43" s="34">
        <v>0.12</v>
      </c>
      <c r="E43" s="34">
        <v>0</v>
      </c>
      <c r="F43" s="34">
        <f t="shared" si="5"/>
        <v>0.12</v>
      </c>
      <c r="G43" s="34">
        <v>0</v>
      </c>
      <c r="H43" s="34">
        <v>2.5899999999999994</v>
      </c>
      <c r="I43" s="34">
        <v>0</v>
      </c>
      <c r="J43" s="34">
        <f t="shared" si="1"/>
        <v>2.5899999999999994</v>
      </c>
      <c r="K43" s="25"/>
      <c r="L43" s="25"/>
      <c r="M43" s="25"/>
    </row>
    <row r="44" spans="1:13" ht="20.25">
      <c r="A44" t="s">
        <v>0</v>
      </c>
      <c r="B44" s="33" t="s">
        <v>45</v>
      </c>
      <c r="C44" s="34">
        <v>0</v>
      </c>
      <c r="D44" s="34">
        <v>0</v>
      </c>
      <c r="E44" s="34">
        <v>0</v>
      </c>
      <c r="F44" s="34">
        <f t="shared" si="5"/>
        <v>0</v>
      </c>
      <c r="G44" s="34">
        <v>0</v>
      </c>
      <c r="H44" s="34">
        <v>0</v>
      </c>
      <c r="I44" s="34">
        <v>0</v>
      </c>
      <c r="J44" s="34">
        <f t="shared" si="1"/>
        <v>0</v>
      </c>
      <c r="K44" s="25"/>
      <c r="L44" s="25"/>
      <c r="M44" s="25"/>
    </row>
    <row r="45" spans="1:13" ht="20.25">
      <c r="A45" t="s">
        <v>0</v>
      </c>
      <c r="B45" s="33" t="s">
        <v>46</v>
      </c>
      <c r="C45" s="34">
        <v>0</v>
      </c>
      <c r="D45" s="34">
        <v>0.02</v>
      </c>
      <c r="E45" s="34">
        <v>0</v>
      </c>
      <c r="F45" s="34">
        <f t="shared" si="5"/>
        <v>0.02</v>
      </c>
      <c r="G45" s="34">
        <v>0</v>
      </c>
      <c r="H45" s="34">
        <v>0.18999999999999997</v>
      </c>
      <c r="I45" s="34">
        <v>0</v>
      </c>
      <c r="J45" s="34">
        <f t="shared" si="1"/>
        <v>0.18999999999999997</v>
      </c>
      <c r="K45" s="25"/>
      <c r="L45" s="25"/>
      <c r="M45" s="25"/>
    </row>
    <row r="46" spans="1:13" ht="20.25">
      <c r="A46" t="s">
        <v>0</v>
      </c>
      <c r="B46" s="35" t="s">
        <v>47</v>
      </c>
      <c r="C46" s="36">
        <f>SUM(C39:C45)</f>
        <v>0</v>
      </c>
      <c r="D46" s="36">
        <f>SUM(D39:D45)</f>
        <v>1.17</v>
      </c>
      <c r="E46" s="36">
        <f t="shared" ref="E46" si="14">SUM(E39:E45)</f>
        <v>0</v>
      </c>
      <c r="F46" s="36">
        <f>SUM(F39:F45)</f>
        <v>1.17</v>
      </c>
      <c r="G46" s="36">
        <v>0</v>
      </c>
      <c r="H46" s="36">
        <f t="shared" ref="H46:I46" si="15">SUM(H39:H45)</f>
        <v>21.849999999999998</v>
      </c>
      <c r="I46" s="36">
        <f t="shared" si="15"/>
        <v>0</v>
      </c>
      <c r="J46" s="36">
        <f t="shared" ref="J46" si="16">SUM(J39:J45)</f>
        <v>21.849999999999998</v>
      </c>
      <c r="K46" s="25"/>
      <c r="L46" s="25"/>
      <c r="M46" s="25"/>
    </row>
    <row r="47" spans="1:13" ht="20.25">
      <c r="A47" t="s">
        <v>0</v>
      </c>
      <c r="B47" s="35" t="s">
        <v>48</v>
      </c>
      <c r="C47" s="36">
        <f>C46+C38+C32+C25+C17</f>
        <v>109.39</v>
      </c>
      <c r="D47" s="36">
        <f t="shared" ref="D47:E47" si="17">D46+D38+D32+D25+D17</f>
        <v>219.49</v>
      </c>
      <c r="E47" s="36">
        <f t="shared" si="17"/>
        <v>25.86</v>
      </c>
      <c r="F47" s="36">
        <f>F46+F38+F32+F25+F17</f>
        <v>354.74</v>
      </c>
      <c r="G47" s="36">
        <f t="shared" ref="G47:J47" si="18">G46+G38+G32+G25+G17</f>
        <v>1867.4799999999998</v>
      </c>
      <c r="H47" s="36">
        <f t="shared" si="18"/>
        <v>4551.46</v>
      </c>
      <c r="I47" s="36">
        <f t="shared" si="18"/>
        <v>507.48</v>
      </c>
      <c r="J47" s="36">
        <f t="shared" si="18"/>
        <v>7692.7699999999995</v>
      </c>
    </row>
    <row r="48" spans="1:13" ht="15" customHeight="1"/>
    <row r="49" spans="1:10" ht="20.25" customHeight="1">
      <c r="A49" t="s">
        <v>0</v>
      </c>
      <c r="B49" s="7" t="s">
        <v>170</v>
      </c>
    </row>
    <row r="52" spans="1:10">
      <c r="F52" s="25"/>
    </row>
    <row r="53" spans="1:10" ht="18">
      <c r="D53" s="25"/>
      <c r="J53" s="29"/>
    </row>
    <row r="54" spans="1:10">
      <c r="J54" s="25"/>
    </row>
    <row r="55" spans="1:10">
      <c r="J55" s="25"/>
    </row>
    <row r="57" spans="1:10">
      <c r="J57" s="25"/>
    </row>
  </sheetData>
  <mergeCells count="7">
    <mergeCell ref="B1:J1"/>
    <mergeCell ref="B2:J2"/>
    <mergeCell ref="B3:J3"/>
    <mergeCell ref="G4:J4"/>
    <mergeCell ref="B5:B6"/>
    <mergeCell ref="C5:F5"/>
    <mergeCell ref="G5:J5"/>
  </mergeCells>
  <pageMargins left="0.35433070866141736" right="0.15748031496062992" top="0.39370078740157483" bottom="0.39370078740157483" header="0" footer="0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Generation</vt:lpstr>
      <vt:lpstr>ISGS</vt:lpstr>
      <vt:lpstr>State Care</vt:lpstr>
      <vt:lpstr>Generation!Print_Area</vt:lpstr>
      <vt:lpstr>ISGS!Print_Area</vt:lpstr>
      <vt:lpstr>'State Care'!Print_Area</vt:lpstr>
      <vt:lpstr>ISGS!Print_Titles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HP</cp:lastModifiedBy>
  <cp:revision>0</cp:revision>
  <cp:lastPrinted>2024-05-22T04:58:22Z</cp:lastPrinted>
  <dcterms:created xsi:type="dcterms:W3CDTF">2023-02-02T11:04:17Z</dcterms:created>
  <dcterms:modified xsi:type="dcterms:W3CDTF">2024-05-22T04:59:26Z</dcterms:modified>
</cp:coreProperties>
</file>