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as Reports-Annual and Monthly\2024-25\November\"/>
    </mc:Choice>
  </mc:AlternateContent>
  <bookViews>
    <workbookView xWindow="0" yWindow="0" windowWidth="20490" windowHeight="7755"/>
  </bookViews>
  <sheets>
    <sheet name="Nov_24" sheetId="2" r:id="rId1"/>
  </sheets>
  <definedNames>
    <definedName name="_xlnm._FilterDatabase" localSheetId="0" hidden="1">Nov_24!$A$9:$U$81</definedName>
    <definedName name="_xlnm.Print_Area" localSheetId="0">Nov_24!$A$1:$R$97</definedName>
    <definedName name="_xlnm.Print_Titles" localSheetId="0">Nov_24!$5:$7</definedName>
  </definedNames>
  <calcPr calcId="152511"/>
</workbook>
</file>

<file path=xl/calcChain.xml><?xml version="1.0" encoding="utf-8"?>
<calcChain xmlns="http://schemas.openxmlformats.org/spreadsheetml/2006/main">
  <c r="J68" i="2" l="1"/>
  <c r="O10" i="2" l="1"/>
  <c r="O11" i="2"/>
  <c r="O12" i="2"/>
  <c r="O13" i="2"/>
  <c r="O14" i="2"/>
  <c r="O15" i="2"/>
  <c r="E30" i="2" l="1"/>
  <c r="O48" i="2" l="1"/>
  <c r="L48" i="2"/>
  <c r="H48" i="2"/>
  <c r="P48" i="2" l="1"/>
  <c r="O78" i="2"/>
  <c r="L78" i="2"/>
  <c r="H78" i="2"/>
  <c r="O77" i="2"/>
  <c r="L77" i="2"/>
  <c r="H77" i="2"/>
  <c r="O76" i="2"/>
  <c r="L76" i="2"/>
  <c r="H76" i="2"/>
  <c r="O73" i="2"/>
  <c r="L73" i="2"/>
  <c r="H73" i="2"/>
  <c r="O72" i="2"/>
  <c r="L72" i="2"/>
  <c r="H72" i="2"/>
  <c r="O71" i="2"/>
  <c r="L71" i="2"/>
  <c r="H71" i="2"/>
  <c r="O70" i="2"/>
  <c r="L70" i="2"/>
  <c r="H70" i="2"/>
  <c r="O69" i="2"/>
  <c r="L69" i="2"/>
  <c r="H69" i="2"/>
  <c r="C69" i="2"/>
  <c r="O68" i="2"/>
  <c r="L68" i="2"/>
  <c r="H68" i="2"/>
  <c r="O67" i="2"/>
  <c r="L67" i="2"/>
  <c r="H67" i="2"/>
  <c r="O66" i="2"/>
  <c r="L66" i="2"/>
  <c r="H66" i="2"/>
  <c r="O65" i="2"/>
  <c r="L65" i="2"/>
  <c r="H65" i="2"/>
  <c r="O64" i="2"/>
  <c r="L64" i="2"/>
  <c r="H64" i="2"/>
  <c r="O61" i="2"/>
  <c r="L61" i="2"/>
  <c r="H61" i="2"/>
  <c r="O60" i="2"/>
  <c r="L60" i="2"/>
  <c r="H60" i="2"/>
  <c r="O59" i="2"/>
  <c r="L59" i="2"/>
  <c r="H59" i="2"/>
  <c r="O58" i="2"/>
  <c r="L58" i="2"/>
  <c r="H58" i="2"/>
  <c r="P61" i="2" l="1"/>
  <c r="P67" i="2"/>
  <c r="P68" i="2"/>
  <c r="P71" i="2"/>
  <c r="P66" i="2"/>
  <c r="P60" i="2"/>
  <c r="P64" i="2"/>
  <c r="P72" i="2"/>
  <c r="P65" i="2"/>
  <c r="P58" i="2"/>
  <c r="P70" i="2"/>
  <c r="P76" i="2"/>
  <c r="P59" i="2"/>
  <c r="P69" i="2"/>
  <c r="P77" i="2"/>
  <c r="P73" i="2"/>
  <c r="P78" i="2"/>
  <c r="H11" i="2" l="1"/>
  <c r="H12" i="2"/>
  <c r="H13" i="2"/>
  <c r="H14" i="2"/>
  <c r="H15" i="2"/>
  <c r="H16" i="2"/>
  <c r="L11" i="2"/>
  <c r="P11" i="2" s="1"/>
  <c r="L12" i="2"/>
  <c r="P12" i="2" s="1"/>
  <c r="L13" i="2"/>
  <c r="P13" i="2" s="1"/>
  <c r="L14" i="2"/>
  <c r="P14" i="2" s="1"/>
  <c r="L15" i="2"/>
  <c r="P15" i="2" s="1"/>
  <c r="L16" i="2"/>
  <c r="O16" i="2"/>
  <c r="P16" i="2" l="1"/>
  <c r="H19" i="2" l="1"/>
  <c r="H20" i="2"/>
  <c r="H21" i="2"/>
  <c r="H22" i="2"/>
  <c r="H23" i="2"/>
  <c r="H24" i="2"/>
  <c r="H25" i="2"/>
  <c r="H26" i="2"/>
  <c r="H27" i="2"/>
  <c r="H28" i="2"/>
  <c r="H29" i="2"/>
  <c r="H10" i="2"/>
  <c r="F79" i="2"/>
  <c r="G79" i="2"/>
  <c r="I79" i="2"/>
  <c r="J79" i="2"/>
  <c r="K79" i="2"/>
  <c r="M79" i="2"/>
  <c r="N79" i="2"/>
  <c r="Q79" i="2"/>
  <c r="R79" i="2"/>
  <c r="C79" i="2"/>
  <c r="E74" i="2"/>
  <c r="F74" i="2"/>
  <c r="G74" i="2"/>
  <c r="I74" i="2"/>
  <c r="J74" i="2"/>
  <c r="K74" i="2"/>
  <c r="M74" i="2"/>
  <c r="N74" i="2"/>
  <c r="Q74" i="2"/>
  <c r="R74" i="2"/>
  <c r="E62" i="2"/>
  <c r="F62" i="2"/>
  <c r="G62" i="2"/>
  <c r="I62" i="2"/>
  <c r="J62" i="2"/>
  <c r="K62" i="2"/>
  <c r="M62" i="2"/>
  <c r="N62" i="2"/>
  <c r="Q62" i="2"/>
  <c r="R62" i="2"/>
  <c r="C62" i="2"/>
  <c r="C54" i="2"/>
  <c r="C30" i="2"/>
  <c r="C17" i="2"/>
  <c r="F54" i="2"/>
  <c r="G54" i="2"/>
  <c r="I54" i="2"/>
  <c r="J54" i="2"/>
  <c r="K54" i="2"/>
  <c r="M54" i="2"/>
  <c r="N54" i="2"/>
  <c r="Q54" i="2"/>
  <c r="R54" i="2"/>
  <c r="E54" i="2"/>
  <c r="F30" i="2"/>
  <c r="G30" i="2"/>
  <c r="I30" i="2"/>
  <c r="J30" i="2"/>
  <c r="K30" i="2"/>
  <c r="M30" i="2"/>
  <c r="N30" i="2"/>
  <c r="Q30" i="2"/>
  <c r="R30" i="2"/>
  <c r="F17" i="2"/>
  <c r="G17" i="2"/>
  <c r="I17" i="2"/>
  <c r="J17" i="2"/>
  <c r="K17" i="2"/>
  <c r="M17" i="2"/>
  <c r="N17" i="2"/>
  <c r="Q17" i="2"/>
  <c r="R17" i="2"/>
  <c r="E17" i="2"/>
  <c r="H17" i="2" l="1"/>
  <c r="L17" i="2"/>
  <c r="O17" i="2"/>
  <c r="Q80" i="2"/>
  <c r="E80" i="2"/>
  <c r="M80" i="2"/>
  <c r="M89" i="2" s="1"/>
  <c r="N80" i="2"/>
  <c r="N89" i="2" s="1"/>
  <c r="G80" i="2"/>
  <c r="G89" i="2" s="1"/>
  <c r="R80" i="2"/>
  <c r="F80" i="2"/>
  <c r="F89" i="2" s="1"/>
  <c r="K80" i="2"/>
  <c r="K89" i="2" s="1"/>
  <c r="J80" i="2"/>
  <c r="J89" i="2" s="1"/>
  <c r="I80" i="2"/>
  <c r="I89" i="2" s="1"/>
  <c r="R55" i="2"/>
  <c r="J55" i="2"/>
  <c r="J88" i="2" s="1"/>
  <c r="F55" i="2"/>
  <c r="F88" i="2" s="1"/>
  <c r="I55" i="2"/>
  <c r="I88" i="2" s="1"/>
  <c r="N55" i="2"/>
  <c r="N88" i="2" s="1"/>
  <c r="M55" i="2"/>
  <c r="M88" i="2" s="1"/>
  <c r="K55" i="2"/>
  <c r="Q55" i="2"/>
  <c r="C55" i="2"/>
  <c r="E55" i="2"/>
  <c r="Q88" i="2" s="1"/>
  <c r="G55" i="2"/>
  <c r="E88" i="2" l="1"/>
  <c r="P17" i="2"/>
  <c r="G81" i="2"/>
  <c r="G90" i="2" s="1"/>
  <c r="G88" i="2"/>
  <c r="Q81" i="2"/>
  <c r="K81" i="2"/>
  <c r="K90" i="2" s="1"/>
  <c r="K88" i="2"/>
  <c r="N81" i="2"/>
  <c r="N90" i="2" s="1"/>
  <c r="M81" i="2"/>
  <c r="M90" i="2" s="1"/>
  <c r="E81" i="2"/>
  <c r="F81" i="2"/>
  <c r="F90" i="2" s="1"/>
  <c r="R81" i="2"/>
  <c r="I81" i="2"/>
  <c r="I90" i="2" s="1"/>
  <c r="J81" i="2"/>
  <c r="J90" i="2" s="1"/>
  <c r="O19" i="2"/>
  <c r="O20" i="2"/>
  <c r="O21" i="2"/>
  <c r="O22" i="2"/>
  <c r="O23" i="2"/>
  <c r="O24" i="2"/>
  <c r="O25" i="2"/>
  <c r="O26" i="2"/>
  <c r="O27" i="2"/>
  <c r="O28" i="2"/>
  <c r="O29" i="2"/>
  <c r="O32" i="2"/>
  <c r="O33" i="2"/>
  <c r="O34" i="2"/>
  <c r="O35" i="2"/>
  <c r="O36" i="2"/>
  <c r="O37" i="2"/>
  <c r="O38" i="2"/>
  <c r="O40" i="2"/>
  <c r="O41" i="2"/>
  <c r="O42" i="2"/>
  <c r="O43" i="2"/>
  <c r="O44" i="2"/>
  <c r="O45" i="2"/>
  <c r="O46" i="2"/>
  <c r="O47" i="2"/>
  <c r="O49" i="2"/>
  <c r="O50" i="2"/>
  <c r="O51" i="2"/>
  <c r="O52" i="2"/>
  <c r="O53" i="2"/>
  <c r="O79" i="2" l="1"/>
  <c r="O74" i="2"/>
  <c r="O62" i="2"/>
  <c r="O30" i="2"/>
  <c r="O54" i="2"/>
  <c r="L10" i="2"/>
  <c r="P10" i="2" s="1"/>
  <c r="O80" i="2" l="1"/>
  <c r="O89" i="2" s="1"/>
  <c r="O55" i="2"/>
  <c r="O81" i="2" l="1"/>
  <c r="O90" i="2" s="1"/>
  <c r="O88" i="2"/>
  <c r="L39" i="2"/>
  <c r="P39" i="2" s="1"/>
  <c r="L23" i="2" l="1"/>
  <c r="P23" i="2" s="1"/>
  <c r="L44" i="2" l="1"/>
  <c r="P44" i="2" s="1"/>
  <c r="L45" i="2"/>
  <c r="P45" i="2" s="1"/>
  <c r="L46" i="2"/>
  <c r="P46" i="2" s="1"/>
  <c r="L47" i="2"/>
  <c r="P47" i="2" s="1"/>
  <c r="L49" i="2"/>
  <c r="P49" i="2" s="1"/>
  <c r="L50" i="2"/>
  <c r="P50" i="2" s="1"/>
  <c r="L51" i="2"/>
  <c r="P51" i="2" s="1"/>
  <c r="L52" i="2"/>
  <c r="P52" i="2" s="1"/>
  <c r="L53" i="2"/>
  <c r="P53" i="2" s="1"/>
  <c r="L43" i="2"/>
  <c r="P43" i="2" s="1"/>
  <c r="L36" i="2"/>
  <c r="P36" i="2" s="1"/>
  <c r="L37" i="2"/>
  <c r="P37" i="2" s="1"/>
  <c r="L38" i="2"/>
  <c r="L40" i="2"/>
  <c r="P40" i="2" s="1"/>
  <c r="L41" i="2"/>
  <c r="P41" i="2" s="1"/>
  <c r="L42" i="2"/>
  <c r="P42" i="2" s="1"/>
  <c r="L35" i="2"/>
  <c r="P35" i="2" s="1"/>
  <c r="L33" i="2"/>
  <c r="P33" i="2" s="1"/>
  <c r="L34" i="2"/>
  <c r="P34" i="2" s="1"/>
  <c r="L32" i="2"/>
  <c r="L29" i="2"/>
  <c r="P29" i="2" s="1"/>
  <c r="L24" i="2"/>
  <c r="P24" i="2" s="1"/>
  <c r="L25" i="2"/>
  <c r="P25" i="2" s="1"/>
  <c r="L26" i="2"/>
  <c r="P26" i="2" s="1"/>
  <c r="L27" i="2"/>
  <c r="P27" i="2" s="1"/>
  <c r="L28" i="2"/>
  <c r="P28" i="2" s="1"/>
  <c r="L20" i="2"/>
  <c r="L21" i="2"/>
  <c r="P21" i="2" s="1"/>
  <c r="L22" i="2"/>
  <c r="P22" i="2" s="1"/>
  <c r="L19" i="2"/>
  <c r="P79" i="2" l="1"/>
  <c r="L79" i="2"/>
  <c r="P74" i="2"/>
  <c r="L74" i="2"/>
  <c r="P62" i="2"/>
  <c r="L62" i="2"/>
  <c r="P19" i="2"/>
  <c r="L30" i="2"/>
  <c r="P32" i="2"/>
  <c r="L54" i="2"/>
  <c r="P38" i="2"/>
  <c r="P20" i="2"/>
  <c r="H53" i="2"/>
  <c r="H52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C74" i="2"/>
  <c r="C80" i="2" s="1"/>
  <c r="Q89" i="2" s="1"/>
  <c r="E89" i="2" l="1"/>
  <c r="C81" i="2"/>
  <c r="Q90" i="2" s="1"/>
  <c r="L55" i="2"/>
  <c r="L88" i="2" s="1"/>
  <c r="H79" i="2"/>
  <c r="L80" i="2"/>
  <c r="L89" i="2" s="1"/>
  <c r="P80" i="2"/>
  <c r="H74" i="2"/>
  <c r="H62" i="2"/>
  <c r="P30" i="2"/>
  <c r="H30" i="2"/>
  <c r="P54" i="2"/>
  <c r="H54" i="2"/>
  <c r="P89" i="2" l="1"/>
  <c r="E90" i="2"/>
  <c r="L81" i="2"/>
  <c r="L90" i="2" s="1"/>
  <c r="H80" i="2"/>
  <c r="H89" i="2" s="1"/>
  <c r="H55" i="2"/>
  <c r="P55" i="2"/>
  <c r="P81" i="2" l="1"/>
  <c r="P88" i="2"/>
  <c r="H81" i="2"/>
  <c r="H90" i="2" s="1"/>
  <c r="H88" i="2"/>
  <c r="P90" i="2" l="1"/>
</calcChain>
</file>

<file path=xl/sharedStrings.xml><?xml version="1.0" encoding="utf-8"?>
<sst xmlns="http://schemas.openxmlformats.org/spreadsheetml/2006/main" count="198" uniqueCount="122">
  <si>
    <t>S. No</t>
  </si>
  <si>
    <t>Name of 
Power Station</t>
  </si>
  <si>
    <t>Alternate
fuel used(KL)</t>
  </si>
  <si>
    <t>Naptha</t>
  </si>
  <si>
    <t>HSD</t>
  </si>
  <si>
    <t>HARYANA</t>
  </si>
  <si>
    <t/>
  </si>
  <si>
    <t>RAJASTHAN</t>
  </si>
  <si>
    <t>UTTAR PRADESH</t>
  </si>
  <si>
    <t>GUJARAT</t>
  </si>
  <si>
    <t>MAHARASHTRA</t>
  </si>
  <si>
    <t>ASSAM</t>
  </si>
  <si>
    <t>TRIPURA</t>
  </si>
  <si>
    <t>DELHI</t>
  </si>
  <si>
    <t>PUDUCHERRY</t>
  </si>
  <si>
    <t>TAMIL NADU</t>
  </si>
  <si>
    <t>ANDHRA PRADESH</t>
  </si>
  <si>
    <t>KONASEEMA CCPP</t>
  </si>
  <si>
    <t>VALANTARVY CCPP</t>
  </si>
  <si>
    <t>I</t>
  </si>
  <si>
    <t>SPOT</t>
  </si>
  <si>
    <t>TOTAL</t>
  </si>
  <si>
    <t>KGD-6 (Firm)</t>
  </si>
  <si>
    <t>Name of the
 State</t>
  </si>
  <si>
    <t>** Out of total 515 MW capacity, 300 MW electricity is being supplied to grid &amp; balance 215 MW is used as captive geneartion.</t>
  </si>
  <si>
    <t xml:space="preserve">Installed
Capacity 
(MW)
</t>
  </si>
  <si>
    <t>MMSCM- Million Metric Standard Cubic Meters,</t>
  </si>
  <si>
    <t xml:space="preserve">  MMSCMD - Million  Metric Standard Cubic Metres/day=MMSCM/(No. of Days in a month)</t>
  </si>
  <si>
    <t>UTTARAKHAND</t>
  </si>
  <si>
    <t>MANGAON CCPP</t>
  </si>
  <si>
    <t xml:space="preserve"> P=Supply through Pipe Line,  I=Isolated,  MU -- Million Unit,    KL--   Kilo Litre,  (KL=1.35*MT),  </t>
  </si>
  <si>
    <t>Total</t>
  </si>
  <si>
    <t xml:space="preserve"> HSD -- High Speed Diesel,     </t>
  </si>
  <si>
    <t>APM:Administerd price mechanism,  RLNG:Regasified liquefied natural gas,  LT:Long term,  DNR=Data not received;</t>
  </si>
  <si>
    <t>*PLANT UNDER SHUT DOWN</t>
  </si>
  <si>
    <t>Gas Consumed/Supplied v/s Gas Allotted Summary:</t>
  </si>
  <si>
    <t>Domestic</t>
  </si>
  <si>
    <t>RLNG (Imported)</t>
  </si>
  <si>
    <t>RLNG (Imported )-Long Term Contracts</t>
  </si>
  <si>
    <t xml:space="preserve">APM /Non APM/PMT  </t>
  </si>
  <si>
    <t>Long Term</t>
  </si>
  <si>
    <t xml:space="preserve">APM /Non- APM/PMT  </t>
  </si>
  <si>
    <t xml:space="preserve">         May,19</t>
  </si>
  <si>
    <t>KGD-6 / Auctioned Domestic Gas</t>
  </si>
  <si>
    <t xml:space="preserve">***Unosugen CCPP won 8,250 MMBTU (approx. 0.21 MMSCMD at 9,880 GCV) quantum of gas from R-Cluster fields through online bidding process/auction conducted during October/November in 2019. </t>
  </si>
  <si>
    <t>Tentative Generation during the month
(MUs)</t>
  </si>
  <si>
    <t xml:space="preserve">Domestic Gas Allotted  (MMSCMD)
</t>
  </si>
  <si>
    <t xml:space="preserve">Gas Consumed/Supplied (MMSCMD) </t>
  </si>
  <si>
    <t xml:space="preserve">  गैस पर आधारित विद्युत संयंत्र में ईंधन के मासिक आपूर्ति / उपभोग की अख्यायें / MONTHLY REPORT ON FUEL SUPPLY/CONSUMPTION FOR GAS BASED POWER STATIONS                                                                                 </t>
  </si>
  <si>
    <t xml:space="preserve"> ईंधन प्रबंधन प्रभाग / FUEL MANAGEMENT DIVISION</t>
  </si>
  <si>
    <t>केंद्रीय विद्युत प्राधिकरण  / CENTRAL ELECTRICITY AUTHORITY</t>
  </si>
  <si>
    <t>RATNAGIRI CCPP</t>
  </si>
  <si>
    <t xml:space="preserve">JEGURUPADU CCPP PH </t>
  </si>
  <si>
    <t>RITHALA CCPP</t>
  </si>
  <si>
    <t>BARODA CCPP</t>
  </si>
  <si>
    <t>ESSAR CCPP</t>
  </si>
  <si>
    <t>PEGUTHAN CCPP</t>
  </si>
  <si>
    <t>GODAVARI CCPP</t>
  </si>
  <si>
    <t>JEGURUPADU CCPP PH II</t>
  </si>
  <si>
    <t>KONDAPALLI EXTN CCPP</t>
  </si>
  <si>
    <t>KONDAPALLI ST-3 CCPP</t>
  </si>
  <si>
    <t>KONDAPALLI CCPP</t>
  </si>
  <si>
    <t>PEDDAPURAM CCPP</t>
  </si>
  <si>
    <t>VIJJESWARAM CCPP</t>
  </si>
  <si>
    <t>KARUPPUR CCPP</t>
  </si>
  <si>
    <t>P.NALLUR CCPP</t>
  </si>
  <si>
    <t>GAMA CCPP</t>
  </si>
  <si>
    <t>SRAVANTHI CCPP</t>
  </si>
  <si>
    <t>SUGEN CCPP</t>
  </si>
  <si>
    <t>UNOSUGEN CCPP</t>
  </si>
  <si>
    <t>DGEN MEGA CCPP</t>
  </si>
  <si>
    <t>TROMBAY CCPP</t>
  </si>
  <si>
    <t>GAUTAMI CCPP</t>
  </si>
  <si>
    <t>GREL CCPP (Rajahmundry)</t>
  </si>
  <si>
    <t>VEMAGIRI CCPP</t>
  </si>
  <si>
    <t>FARIDABAD CCPP</t>
  </si>
  <si>
    <t>ANTA CCPP</t>
  </si>
  <si>
    <t>AURAIYA CCPP</t>
  </si>
  <si>
    <t>DADRI CCPP</t>
  </si>
  <si>
    <t>GANDHAR CCPP</t>
  </si>
  <si>
    <t>KAWAS CCPP</t>
  </si>
  <si>
    <t>KATHALGURI CCPP</t>
  </si>
  <si>
    <t>AGARTALA GT</t>
  </si>
  <si>
    <t>MONARCHAK CCPP</t>
  </si>
  <si>
    <t>TRIPURA CCPP</t>
  </si>
  <si>
    <t>I.P.CCPP</t>
  </si>
  <si>
    <t>PRAGATI CCGT-III</t>
  </si>
  <si>
    <t>PRAGATI CCPP</t>
  </si>
  <si>
    <t>DHOLPUR CCPP</t>
  </si>
  <si>
    <t>RAMGARH CCPP</t>
  </si>
  <si>
    <t>DHUVARAN CCPP</t>
  </si>
  <si>
    <t>HAZIRA CCPP</t>
  </si>
  <si>
    <t>HAZIRA CCPP EXT</t>
  </si>
  <si>
    <t>PIPAVAV CCPP</t>
  </si>
  <si>
    <t>UTRAN CCPP</t>
  </si>
  <si>
    <t>URAN CCPP</t>
  </si>
  <si>
    <t>KARAIKAL CCPP</t>
  </si>
  <si>
    <t>KOVIKALPAL CCPP</t>
  </si>
  <si>
    <t>KUTTALAM CCPP</t>
  </si>
  <si>
    <t>VALUTHUR CCPP</t>
  </si>
  <si>
    <t>LAKWA GT</t>
  </si>
  <si>
    <t xml:space="preserve">LAKWA REPLACEMENT </t>
  </si>
  <si>
    <t>NAMRUP CCPP</t>
  </si>
  <si>
    <t>BARAMURA GT</t>
  </si>
  <si>
    <t>ROKHIA GT</t>
  </si>
  <si>
    <t>Sub Total</t>
  </si>
  <si>
    <t>Central Sector</t>
  </si>
  <si>
    <t>State Sector</t>
  </si>
  <si>
    <t>Private Sector</t>
  </si>
  <si>
    <t>Sub total</t>
  </si>
  <si>
    <t>Pipeline Total  (A+B+C)</t>
  </si>
  <si>
    <t>A</t>
  </si>
  <si>
    <t>B</t>
  </si>
  <si>
    <t>C</t>
  </si>
  <si>
    <t>Total Isolated (A+B+C)</t>
  </si>
  <si>
    <t>II</t>
  </si>
  <si>
    <t>GRAND TOTAL=I+II</t>
  </si>
  <si>
    <t>Gas based capacity</t>
  </si>
  <si>
    <t>Plants connected with gas grid</t>
  </si>
  <si>
    <t>Plants Connected with Isolated fields</t>
  </si>
  <si>
    <t>PLF Nov-24)</t>
  </si>
  <si>
    <t>Cumulative PLF (Apr'24 - Nov'24)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</si>
</sst>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0.00"/>
    <numFmt numFmtId="166" formatCode="0.0"/>
    <numFmt numFmtId="167" formatCode="0.000"/>
  </numFmts>
  <fonts count="2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ansserif"/>
    </font>
    <font>
      <b/>
      <sz val="8"/>
      <name val="sansserif"/>
    </font>
    <font>
      <sz val="8"/>
      <name val="sansserif"/>
    </font>
    <font>
      <b/>
      <sz val="10"/>
      <name val="Arial"/>
      <family val="2"/>
    </font>
    <font>
      <b/>
      <u/>
      <sz val="9"/>
      <name val="sansserif"/>
    </font>
    <font>
      <b/>
      <sz val="9"/>
      <name val="sansserif"/>
    </font>
    <font>
      <b/>
      <sz val="10"/>
      <name val="sansserif"/>
    </font>
    <font>
      <sz val="9"/>
      <name val="Arial"/>
      <family val="2"/>
    </font>
    <font>
      <b/>
      <sz val="9"/>
      <name val="Arial"/>
      <family val="2"/>
    </font>
    <font>
      <sz val="9"/>
      <name val="sansserif"/>
    </font>
    <font>
      <b/>
      <sz val="11"/>
      <name val="sansserif"/>
    </font>
    <font>
      <b/>
      <sz val="11"/>
      <name val="Arial"/>
      <family val="2"/>
    </font>
    <font>
      <sz val="11"/>
      <name val="Arial"/>
      <family val="2"/>
    </font>
    <font>
      <b/>
      <sz val="14"/>
      <name val="sansserif"/>
    </font>
    <font>
      <b/>
      <sz val="18"/>
      <name val="sansserif"/>
    </font>
    <font>
      <sz val="12"/>
      <name val="Arial"/>
      <family val="2"/>
    </font>
    <font>
      <sz val="9"/>
      <color indexed="8"/>
      <name val="SansSerif"/>
    </font>
    <font>
      <sz val="9"/>
      <color rgb="FFFF0000"/>
      <name val="Arial"/>
      <family val="2"/>
    </font>
    <font>
      <b/>
      <sz val="10"/>
      <color indexed="8"/>
      <name val="sansserif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23" fillId="0" borderId="0" applyFont="0" applyFill="0" applyBorder="0" applyAlignment="0" applyProtection="0"/>
  </cellStyleXfs>
  <cellXfs count="175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right" vertical="top" wrapText="1"/>
    </xf>
    <xf numFmtId="2" fontId="4" fillId="2" borderId="0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/>
    </xf>
    <xf numFmtId="0" fontId="10" fillId="2" borderId="0" xfId="0" applyFont="1" applyFill="1"/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2" fontId="2" fillId="2" borderId="0" xfId="0" applyNumberFormat="1" applyFont="1" applyFill="1"/>
    <xf numFmtId="0" fontId="0" fillId="2" borderId="0" xfId="0" applyFill="1" applyAlignment="1">
      <alignment horizontal="center"/>
    </xf>
    <xf numFmtId="2" fontId="12" fillId="2" borderId="1" xfId="0" applyNumberFormat="1" applyFont="1" applyFill="1" applyBorder="1" applyAlignment="1">
      <alignment horizontal="right" vertical="top" wrapText="1"/>
    </xf>
    <xf numFmtId="2" fontId="8" fillId="2" borderId="1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right" vertical="top" wrapText="1"/>
    </xf>
    <xf numFmtId="0" fontId="18" fillId="3" borderId="0" xfId="0" applyFont="1" applyFill="1"/>
    <xf numFmtId="0" fontId="5" fillId="2" borderId="0" xfId="0" applyFont="1" applyFill="1" applyBorder="1" applyAlignment="1">
      <alignment horizontal="left" vertical="top" wrapText="1"/>
    </xf>
    <xf numFmtId="2" fontId="10" fillId="2" borderId="1" xfId="0" applyNumberFormat="1" applyFont="1" applyFill="1" applyBorder="1" applyAlignment="1">
      <alignment vertical="top"/>
    </xf>
    <xf numFmtId="165" fontId="12" fillId="2" borderId="1" xfId="0" applyNumberFormat="1" applyFont="1" applyFill="1" applyBorder="1" applyAlignment="1">
      <alignment horizontal="right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165" fontId="12" fillId="0" borderId="1" xfId="0" applyNumberFormat="1" applyFont="1" applyFill="1" applyBorder="1" applyAlignment="1">
      <alignment horizontal="right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20" fillId="0" borderId="0" xfId="0" applyFont="1" applyFill="1"/>
    <xf numFmtId="166" fontId="12" fillId="0" borderId="1" xfId="0" applyNumberFormat="1" applyFont="1" applyFill="1" applyBorder="1" applyAlignment="1">
      <alignment horizontal="center" vertical="top" wrapText="1"/>
    </xf>
    <xf numFmtId="165" fontId="12" fillId="0" borderId="1" xfId="0" applyNumberFormat="1" applyFont="1" applyFill="1" applyBorder="1" applyAlignment="1" applyProtection="1">
      <alignment horizontal="right" vertical="top" wrapText="1"/>
    </xf>
    <xf numFmtId="0" fontId="19" fillId="4" borderId="21" xfId="0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>
      <alignment horizontal="right" vertical="top" wrapText="1"/>
    </xf>
    <xf numFmtId="0" fontId="19" fillId="0" borderId="21" xfId="0" applyFont="1" applyFill="1" applyBorder="1" applyAlignment="1" applyProtection="1">
      <alignment horizontal="left" vertical="top" wrapText="1"/>
    </xf>
    <xf numFmtId="165" fontId="19" fillId="0" borderId="1" xfId="0" applyNumberFormat="1" applyFont="1" applyFill="1" applyBorder="1" applyAlignment="1" applyProtection="1">
      <alignment horizontal="right" vertical="top" wrapText="1"/>
    </xf>
    <xf numFmtId="0" fontId="12" fillId="0" borderId="2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65" fontId="21" fillId="0" borderId="1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>
      <alignment horizontal="right" vertical="top" wrapText="1"/>
    </xf>
    <xf numFmtId="165" fontId="9" fillId="0" borderId="1" xfId="0" applyNumberFormat="1" applyFont="1" applyFill="1" applyBorder="1" applyAlignment="1">
      <alignment horizontal="right" vertical="top" wrapText="1"/>
    </xf>
    <xf numFmtId="0" fontId="6" fillId="0" borderId="0" xfId="0" applyFont="1" applyFill="1"/>
    <xf numFmtId="0" fontId="12" fillId="2" borderId="6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left" vertical="top" wrapText="1"/>
    </xf>
    <xf numFmtId="2" fontId="12" fillId="2" borderId="6" xfId="0" applyNumberFormat="1" applyFont="1" applyFill="1" applyBorder="1" applyAlignment="1">
      <alignment horizontal="right" vertical="top" wrapText="1"/>
    </xf>
    <xf numFmtId="165" fontId="12" fillId="2" borderId="6" xfId="0" applyNumberFormat="1" applyFont="1" applyFill="1" applyBorder="1" applyAlignment="1">
      <alignment horizontal="right" vertical="top" wrapText="1"/>
    </xf>
    <xf numFmtId="2" fontId="8" fillId="2" borderId="6" xfId="0" applyNumberFormat="1" applyFont="1" applyFill="1" applyBorder="1" applyAlignment="1">
      <alignment horizontal="right" vertical="top" wrapText="1"/>
    </xf>
    <xf numFmtId="0" fontId="21" fillId="4" borderId="1" xfId="0" applyFont="1" applyFill="1" applyBorder="1" applyAlignment="1" applyProtection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center" vertical="top" wrapText="1"/>
    </xf>
    <xf numFmtId="166" fontId="12" fillId="0" borderId="13" xfId="0" applyNumberFormat="1" applyFont="1" applyFill="1" applyBorder="1" applyAlignment="1">
      <alignment horizontal="center" vertical="top" wrapText="1"/>
    </xf>
    <xf numFmtId="166" fontId="12" fillId="0" borderId="6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horizontal="left" vertical="top" wrapText="1"/>
    </xf>
    <xf numFmtId="2" fontId="3" fillId="5" borderId="1" xfId="0" applyNumberFormat="1" applyFont="1" applyFill="1" applyBorder="1" applyAlignment="1">
      <alignment horizontal="right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right" vertical="top" wrapText="1"/>
    </xf>
    <xf numFmtId="166" fontId="3" fillId="7" borderId="1" xfId="0" applyNumberFormat="1" applyFont="1" applyFill="1" applyBorder="1" applyAlignment="1">
      <alignment horizontal="center" vertical="top" wrapText="1"/>
    </xf>
    <xf numFmtId="166" fontId="3" fillId="7" borderId="1" xfId="0" applyNumberFormat="1" applyFont="1" applyFill="1" applyBorder="1" applyAlignment="1">
      <alignment horizontal="right" vertical="top" wrapText="1"/>
    </xf>
    <xf numFmtId="2" fontId="3" fillId="7" borderId="1" xfId="0" applyNumberFormat="1" applyFont="1" applyFill="1" applyBorder="1" applyAlignment="1">
      <alignment horizontal="right" vertical="top" wrapText="1"/>
    </xf>
    <xf numFmtId="0" fontId="10" fillId="7" borderId="0" xfId="0" applyFont="1" applyFill="1"/>
    <xf numFmtId="0" fontId="10" fillId="8" borderId="0" xfId="0" applyFont="1" applyFill="1"/>
    <xf numFmtId="0" fontId="12" fillId="7" borderId="6" xfId="0" applyFont="1" applyFill="1" applyBorder="1" applyAlignment="1">
      <alignment horizontal="center" vertical="top" wrapText="1"/>
    </xf>
    <xf numFmtId="0" fontId="12" fillId="7" borderId="6" xfId="0" applyFont="1" applyFill="1" applyBorder="1" applyAlignment="1">
      <alignment horizontal="left" vertical="top" wrapText="1"/>
    </xf>
    <xf numFmtId="165" fontId="12" fillId="7" borderId="6" xfId="0" applyNumberFormat="1" applyFont="1" applyFill="1" applyBorder="1" applyAlignment="1">
      <alignment horizontal="right" vertical="top" wrapText="1"/>
    </xf>
    <xf numFmtId="2" fontId="12" fillId="7" borderId="6" xfId="0" applyNumberFormat="1" applyFont="1" applyFill="1" applyBorder="1" applyAlignment="1">
      <alignment horizontal="right" vertical="top" wrapText="1"/>
    </xf>
    <xf numFmtId="2" fontId="8" fillId="7" borderId="6" xfId="0" applyNumberFormat="1" applyFont="1" applyFill="1" applyBorder="1" applyAlignment="1">
      <alignment horizontal="right" vertical="top" wrapText="1"/>
    </xf>
    <xf numFmtId="0" fontId="10" fillId="8" borderId="6" xfId="0" applyFont="1" applyFill="1" applyBorder="1" applyAlignment="1">
      <alignment horizontal="center" vertical="top"/>
    </xf>
    <xf numFmtId="0" fontId="10" fillId="8" borderId="6" xfId="0" applyFont="1" applyFill="1" applyBorder="1" applyAlignment="1">
      <alignment horizontal="center" vertical="top" wrapText="1"/>
    </xf>
    <xf numFmtId="0" fontId="8" fillId="8" borderId="6" xfId="0" applyFont="1" applyFill="1" applyBorder="1" applyAlignment="1">
      <alignment horizontal="center" vertical="top" wrapText="1"/>
    </xf>
    <xf numFmtId="0" fontId="2" fillId="8" borderId="13" xfId="0" applyFont="1" applyFill="1" applyBorder="1" applyAlignment="1">
      <alignment horizontal="center"/>
    </xf>
    <xf numFmtId="0" fontId="2" fillId="8" borderId="6" xfId="0" applyFont="1" applyFill="1" applyBorder="1"/>
    <xf numFmtId="167" fontId="6" fillId="8" borderId="6" xfId="0" applyNumberFormat="1" applyFont="1" applyFill="1" applyBorder="1"/>
    <xf numFmtId="2" fontId="2" fillId="8" borderId="6" xfId="0" applyNumberFormat="1" applyFont="1" applyFill="1" applyBorder="1"/>
    <xf numFmtId="2" fontId="6" fillId="8" borderId="6" xfId="0" applyNumberFormat="1" applyFont="1" applyFill="1" applyBorder="1"/>
    <xf numFmtId="164" fontId="2" fillId="8" borderId="6" xfId="6" applyNumberFormat="1" applyFont="1" applyFill="1" applyBorder="1"/>
    <xf numFmtId="166" fontId="2" fillId="6" borderId="5" xfId="0" applyNumberFormat="1" applyFont="1" applyFill="1" applyBorder="1" applyAlignment="1">
      <alignment horizontal="center"/>
    </xf>
    <xf numFmtId="166" fontId="2" fillId="6" borderId="1" xfId="0" applyNumberFormat="1" applyFont="1" applyFill="1" applyBorder="1"/>
    <xf numFmtId="166" fontId="6" fillId="6" borderId="1" xfId="0" applyNumberFormat="1" applyFont="1" applyFill="1" applyBorder="1"/>
    <xf numFmtId="164" fontId="2" fillId="6" borderId="6" xfId="6" applyNumberFormat="1" applyFont="1" applyFill="1" applyBorder="1"/>
    <xf numFmtId="166" fontId="6" fillId="6" borderId="1" xfId="0" applyNumberFormat="1" applyFont="1" applyFill="1" applyBorder="1" applyAlignment="1">
      <alignment vertical="center"/>
    </xf>
    <xf numFmtId="2" fontId="14" fillId="3" borderId="1" xfId="0" applyNumberFormat="1" applyFont="1" applyFill="1" applyBorder="1" applyAlignment="1">
      <alignment vertical="center"/>
    </xf>
    <xf numFmtId="164" fontId="2" fillId="8" borderId="32" xfId="6" applyNumberFormat="1" applyFont="1" applyFill="1" applyBorder="1"/>
    <xf numFmtId="164" fontId="2" fillId="6" borderId="10" xfId="6" applyNumberFormat="1" applyFont="1" applyFill="1" applyBorder="1"/>
    <xf numFmtId="2" fontId="14" fillId="3" borderId="33" xfId="0" applyNumberFormat="1" applyFont="1" applyFill="1" applyBorder="1" applyAlignment="1">
      <alignment horizontal="center"/>
    </xf>
    <xf numFmtId="2" fontId="14" fillId="3" borderId="7" xfId="0" applyNumberFormat="1" applyFont="1" applyFill="1" applyBorder="1"/>
    <xf numFmtId="164" fontId="15" fillId="3" borderId="34" xfId="6" applyNumberFormat="1" applyFont="1" applyFill="1" applyBorder="1"/>
    <xf numFmtId="164" fontId="15" fillId="3" borderId="11" xfId="6" applyNumberFormat="1" applyFont="1" applyFill="1" applyBorder="1"/>
    <xf numFmtId="0" fontId="6" fillId="8" borderId="1" xfId="0" applyFont="1" applyFill="1" applyBorder="1" applyAlignment="1">
      <alignment vertical="center"/>
    </xf>
    <xf numFmtId="2" fontId="3" fillId="5" borderId="1" xfId="0" applyNumberFormat="1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 applyProtection="1">
      <alignment horizontal="left" vertical="top" wrapText="1"/>
    </xf>
    <xf numFmtId="2" fontId="12" fillId="0" borderId="6" xfId="0" applyNumberFormat="1" applyFont="1" applyFill="1" applyBorder="1" applyAlignment="1">
      <alignment horizontal="right" vertical="top" wrapText="1"/>
    </xf>
    <xf numFmtId="165" fontId="12" fillId="0" borderId="6" xfId="0" applyNumberFormat="1" applyFont="1" applyFill="1" applyBorder="1" applyAlignment="1">
      <alignment horizontal="right" vertical="top" wrapText="1"/>
    </xf>
    <xf numFmtId="2" fontId="8" fillId="0" borderId="6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vertical="top"/>
    </xf>
    <xf numFmtId="2" fontId="3" fillId="0" borderId="1" xfId="0" applyNumberFormat="1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0" fillId="0" borderId="0" xfId="0" applyFill="1"/>
    <xf numFmtId="0" fontId="9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vertical="top" wrapText="1"/>
    </xf>
    <xf numFmtId="0" fontId="6" fillId="0" borderId="2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6" fillId="2" borderId="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7" fontId="17" fillId="2" borderId="0" xfId="0" applyNumberFormat="1" applyFont="1" applyFill="1" applyBorder="1" applyAlignment="1">
      <alignment horizontal="right" vertical="top" wrapText="1"/>
    </xf>
    <xf numFmtId="0" fontId="17" fillId="2" borderId="0" xfId="0" applyFont="1" applyFill="1" applyBorder="1" applyAlignment="1">
      <alignment horizontal="right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top" wrapText="1"/>
    </xf>
    <xf numFmtId="0" fontId="22" fillId="7" borderId="6" xfId="0" applyFont="1" applyFill="1" applyBorder="1" applyAlignment="1">
      <alignment horizontal="left" vertical="top"/>
    </xf>
    <xf numFmtId="164" fontId="6" fillId="2" borderId="27" xfId="1" applyNumberFormat="1" applyFont="1" applyFill="1" applyBorder="1" applyAlignment="1">
      <alignment horizontal="center" vertical="center" wrapText="1"/>
    </xf>
    <xf numFmtId="164" fontId="6" fillId="2" borderId="28" xfId="1" applyNumberFormat="1" applyFont="1" applyFill="1" applyBorder="1" applyAlignment="1">
      <alignment horizontal="center" vertical="center" wrapText="1"/>
    </xf>
    <xf numFmtId="164" fontId="6" fillId="2" borderId="29" xfId="1" applyNumberFormat="1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2" fontId="13" fillId="2" borderId="26" xfId="0" applyNumberFormat="1" applyFont="1" applyFill="1" applyBorder="1" applyAlignment="1">
      <alignment horizontal="center" vertical="center" wrapText="1"/>
    </xf>
    <xf numFmtId="2" fontId="13" fillId="2" borderId="31" xfId="0" applyNumberFormat="1" applyFont="1" applyFill="1" applyBorder="1" applyAlignment="1">
      <alignment horizontal="center" vertical="center" wrapText="1"/>
    </xf>
    <xf numFmtId="2" fontId="13" fillId="2" borderId="25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</cellXfs>
  <cellStyles count="7">
    <cellStyle name="Normal" xfId="0" builtinId="0"/>
    <cellStyle name="Normal 2" xfId="3"/>
    <cellStyle name="Normal 3" xfId="2"/>
    <cellStyle name="Normal 7" xfId="5"/>
    <cellStyle name="Percent" xfId="6" builtinId="5"/>
    <cellStyle name="Percent 2" xfId="4"/>
    <cellStyle name="Percent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tabSelected="1" view="pageBreakPreview" zoomScale="85" zoomScaleNormal="90" zoomScaleSheetLayoutView="85" workbookViewId="0">
      <pane ySplit="7" topLeftCell="A104" activePane="bottomLeft" state="frozen"/>
      <selection pane="bottomLeft" activeCell="D14" sqref="D14"/>
    </sheetView>
  </sheetViews>
  <sheetFormatPr defaultColWidth="9.140625" defaultRowHeight="12.75"/>
  <cols>
    <col min="1" max="1" width="7" style="2" customWidth="1"/>
    <col min="2" max="2" width="38.140625" style="2" customWidth="1"/>
    <col min="3" max="3" width="15.7109375" style="12" customWidth="1"/>
    <col min="4" max="4" width="19.42578125" style="2" customWidth="1"/>
    <col min="5" max="5" width="13.85546875" style="2" customWidth="1"/>
    <col min="6" max="6" width="11.42578125" style="2" customWidth="1"/>
    <col min="7" max="7" width="12.42578125" style="2" customWidth="1"/>
    <col min="8" max="8" width="10.42578125" style="2" customWidth="1"/>
    <col min="9" max="9" width="12.85546875" style="116" customWidth="1"/>
    <col min="10" max="10" width="10.28515625" style="2" customWidth="1"/>
    <col min="11" max="11" width="13.140625" style="2" customWidth="1"/>
    <col min="12" max="12" width="8.7109375" style="116" customWidth="1"/>
    <col min="13" max="13" width="9.140625" style="2" customWidth="1"/>
    <col min="14" max="14" width="9.7109375" style="2" customWidth="1"/>
    <col min="15" max="15" width="9.7109375" style="116" customWidth="1"/>
    <col min="16" max="16" width="12.7109375" style="1" customWidth="1"/>
    <col min="17" max="17" width="11.28515625" style="2" customWidth="1"/>
    <col min="18" max="18" width="11.7109375" style="2" customWidth="1"/>
    <col min="19" max="16384" width="9.140625" style="2"/>
  </cols>
  <sheetData>
    <row r="1" spans="1:18" ht="18" customHeight="1">
      <c r="A1" s="123" t="s">
        <v>50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</row>
    <row r="2" spans="1:18" ht="20.25" customHeight="1">
      <c r="A2" s="123" t="s">
        <v>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ht="18" customHeight="1">
      <c r="A3" s="123" t="s">
        <v>48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1:18" ht="25.5" customHeight="1" thickBot="1">
      <c r="A4" s="15"/>
      <c r="B4" s="15"/>
      <c r="C4" s="15"/>
      <c r="D4" s="15"/>
      <c r="E4" s="15"/>
      <c r="F4" s="15"/>
      <c r="G4" s="15"/>
      <c r="H4" s="15"/>
      <c r="I4" s="109"/>
      <c r="J4" s="15"/>
      <c r="K4" s="15"/>
      <c r="L4" s="109"/>
      <c r="M4" s="15"/>
      <c r="N4" s="22" t="s">
        <v>42</v>
      </c>
      <c r="O4" s="119"/>
      <c r="P4" s="126">
        <v>45597</v>
      </c>
      <c r="Q4" s="127"/>
      <c r="R4" s="127"/>
    </row>
    <row r="5" spans="1:18" s="1" customFormat="1" ht="46.5" customHeight="1">
      <c r="A5" s="124" t="s">
        <v>0</v>
      </c>
      <c r="B5" s="124" t="s">
        <v>1</v>
      </c>
      <c r="C5" s="124" t="s">
        <v>25</v>
      </c>
      <c r="D5" s="124" t="s">
        <v>23</v>
      </c>
      <c r="E5" s="125" t="s">
        <v>45</v>
      </c>
      <c r="F5" s="137" t="s">
        <v>46</v>
      </c>
      <c r="G5" s="138"/>
      <c r="H5" s="139"/>
      <c r="I5" s="140" t="s">
        <v>38</v>
      </c>
      <c r="J5" s="143" t="s">
        <v>47</v>
      </c>
      <c r="K5" s="144"/>
      <c r="L5" s="144"/>
      <c r="M5" s="144"/>
      <c r="N5" s="144"/>
      <c r="O5" s="145"/>
      <c r="P5" s="146"/>
      <c r="Q5" s="131" t="s">
        <v>2</v>
      </c>
      <c r="R5" s="132"/>
    </row>
    <row r="6" spans="1:18" s="1" customFormat="1" ht="30.75" customHeight="1">
      <c r="A6" s="124"/>
      <c r="B6" s="124"/>
      <c r="C6" s="124"/>
      <c r="D6" s="124"/>
      <c r="E6" s="125"/>
      <c r="F6" s="155" t="s">
        <v>41</v>
      </c>
      <c r="G6" s="157" t="s">
        <v>22</v>
      </c>
      <c r="H6" s="168" t="s">
        <v>31</v>
      </c>
      <c r="I6" s="141"/>
      <c r="J6" s="159" t="s">
        <v>36</v>
      </c>
      <c r="K6" s="160"/>
      <c r="L6" s="161"/>
      <c r="M6" s="128" t="s">
        <v>37</v>
      </c>
      <c r="N6" s="129"/>
      <c r="O6" s="130"/>
      <c r="P6" s="162" t="s">
        <v>21</v>
      </c>
      <c r="Q6" s="133" t="s">
        <v>3</v>
      </c>
      <c r="R6" s="135" t="s">
        <v>4</v>
      </c>
    </row>
    <row r="7" spans="1:18" s="1" customFormat="1" ht="57" customHeight="1" thickBot="1">
      <c r="A7" s="124"/>
      <c r="B7" s="124"/>
      <c r="C7" s="124"/>
      <c r="D7" s="124"/>
      <c r="E7" s="125"/>
      <c r="F7" s="156"/>
      <c r="G7" s="158"/>
      <c r="H7" s="169"/>
      <c r="I7" s="142"/>
      <c r="J7" s="39" t="s">
        <v>39</v>
      </c>
      <c r="K7" s="37" t="s">
        <v>43</v>
      </c>
      <c r="L7" s="117" t="s">
        <v>31</v>
      </c>
      <c r="M7" s="38" t="s">
        <v>40</v>
      </c>
      <c r="N7" s="38" t="s">
        <v>20</v>
      </c>
      <c r="O7" s="120" t="s">
        <v>31</v>
      </c>
      <c r="P7" s="163"/>
      <c r="Q7" s="134"/>
      <c r="R7" s="136"/>
    </row>
    <row r="8" spans="1:18" s="75" customFormat="1" ht="18" customHeight="1">
      <c r="A8" s="147" t="s">
        <v>118</v>
      </c>
      <c r="B8" s="147"/>
      <c r="C8" s="81"/>
      <c r="D8" s="81"/>
      <c r="E8" s="81"/>
      <c r="F8" s="82"/>
      <c r="G8" s="82"/>
      <c r="H8" s="82"/>
      <c r="I8" s="110"/>
      <c r="J8" s="82"/>
      <c r="K8" s="82"/>
      <c r="L8" s="118"/>
      <c r="M8" s="83"/>
      <c r="N8" s="83"/>
      <c r="O8" s="121"/>
      <c r="P8" s="81"/>
      <c r="Q8" s="81"/>
      <c r="R8" s="81"/>
    </row>
    <row r="9" spans="1:18" s="8" customFormat="1" ht="15.75" customHeight="1">
      <c r="A9" s="50" t="s">
        <v>111</v>
      </c>
      <c r="B9" s="51" t="s">
        <v>106</v>
      </c>
      <c r="C9" s="18"/>
      <c r="D9" s="18"/>
      <c r="E9" s="18"/>
      <c r="F9" s="16"/>
      <c r="G9" s="16"/>
      <c r="H9" s="16"/>
      <c r="I9" s="110"/>
      <c r="J9" s="16"/>
      <c r="K9" s="16"/>
      <c r="L9" s="118"/>
      <c r="M9" s="17"/>
      <c r="N9" s="17"/>
      <c r="O9" s="121"/>
      <c r="P9" s="18"/>
      <c r="Q9" s="18"/>
      <c r="R9" s="18"/>
    </row>
    <row r="10" spans="1:18" s="8" customFormat="1" ht="20.100000000000001" customHeight="1">
      <c r="A10" s="9">
        <v>1</v>
      </c>
      <c r="B10" s="10" t="s">
        <v>75</v>
      </c>
      <c r="C10" s="9">
        <v>431.59</v>
      </c>
      <c r="D10" s="10" t="s">
        <v>5</v>
      </c>
      <c r="E10" s="31">
        <v>0</v>
      </c>
      <c r="F10" s="13">
        <v>1.46</v>
      </c>
      <c r="G10" s="30">
        <v>0.35</v>
      </c>
      <c r="H10" s="30">
        <f>SUM(F10:G10)</f>
        <v>1.81</v>
      </c>
      <c r="I10" s="111">
        <v>0.2</v>
      </c>
      <c r="J10" s="31">
        <v>0</v>
      </c>
      <c r="K10" s="31">
        <v>0</v>
      </c>
      <c r="L10" s="34">
        <f t="shared" ref="L10:L17" si="0">SUM(J10:K10)</f>
        <v>0</v>
      </c>
      <c r="M10" s="31">
        <v>0</v>
      </c>
      <c r="N10" s="31">
        <v>0</v>
      </c>
      <c r="O10" s="36">
        <f>M10+N10</f>
        <v>0</v>
      </c>
      <c r="P10" s="14">
        <f>L10+O10</f>
        <v>0</v>
      </c>
      <c r="Q10" s="31">
        <v>0</v>
      </c>
      <c r="R10" s="31">
        <v>0</v>
      </c>
    </row>
    <row r="11" spans="1:18" s="8" customFormat="1" ht="20.100000000000001" customHeight="1">
      <c r="A11" s="9">
        <v>2</v>
      </c>
      <c r="B11" s="10" t="s">
        <v>76</v>
      </c>
      <c r="C11" s="9">
        <v>419.33</v>
      </c>
      <c r="D11" s="10" t="s">
        <v>7</v>
      </c>
      <c r="E11" s="31">
        <v>6.24</v>
      </c>
      <c r="F11" s="13">
        <v>1.31</v>
      </c>
      <c r="G11" s="30">
        <v>0.24</v>
      </c>
      <c r="H11" s="30">
        <f t="shared" ref="H11:H17" si="1">SUM(F11:G11)</f>
        <v>1.55</v>
      </c>
      <c r="I11" s="111">
        <v>0.5</v>
      </c>
      <c r="J11" s="31">
        <v>0</v>
      </c>
      <c r="K11" s="31">
        <v>0</v>
      </c>
      <c r="L11" s="34">
        <f t="shared" si="0"/>
        <v>0</v>
      </c>
      <c r="M11" s="31">
        <v>0.05</v>
      </c>
      <c r="N11" s="31">
        <v>0.04</v>
      </c>
      <c r="O11" s="36">
        <f t="shared" ref="O11:O17" si="2">M11+N11</f>
        <v>0.09</v>
      </c>
      <c r="P11" s="14">
        <f t="shared" ref="P11:P17" si="3">L11+O11</f>
        <v>0.09</v>
      </c>
      <c r="Q11" s="31">
        <v>0</v>
      </c>
      <c r="R11" s="31">
        <v>0</v>
      </c>
    </row>
    <row r="12" spans="1:18" s="8" customFormat="1" ht="20.100000000000001" customHeight="1">
      <c r="A12" s="9">
        <v>3</v>
      </c>
      <c r="B12" s="10" t="s">
        <v>77</v>
      </c>
      <c r="C12" s="9">
        <v>663.36</v>
      </c>
      <c r="D12" s="10" t="s">
        <v>8</v>
      </c>
      <c r="E12" s="31">
        <v>10.63</v>
      </c>
      <c r="F12" s="13">
        <v>2.17</v>
      </c>
      <c r="G12" s="30">
        <v>0.3</v>
      </c>
      <c r="H12" s="30">
        <f t="shared" si="1"/>
        <v>2.4699999999999998</v>
      </c>
      <c r="I12" s="111">
        <v>1</v>
      </c>
      <c r="J12" s="31">
        <v>0</v>
      </c>
      <c r="K12" s="31">
        <v>0</v>
      </c>
      <c r="L12" s="34">
        <f t="shared" si="0"/>
        <v>0</v>
      </c>
      <c r="M12" s="31">
        <v>7.0000000000000007E-2</v>
      </c>
      <c r="N12" s="31">
        <v>7.0000000000000007E-2</v>
      </c>
      <c r="O12" s="36">
        <f t="shared" si="2"/>
        <v>0.14000000000000001</v>
      </c>
      <c r="P12" s="14">
        <f t="shared" si="3"/>
        <v>0.14000000000000001</v>
      </c>
      <c r="Q12" s="31">
        <v>0</v>
      </c>
      <c r="R12" s="31">
        <v>0</v>
      </c>
    </row>
    <row r="13" spans="1:18" s="8" customFormat="1" ht="20.100000000000001" customHeight="1">
      <c r="A13" s="9">
        <v>4</v>
      </c>
      <c r="B13" s="10" t="s">
        <v>78</v>
      </c>
      <c r="C13" s="9">
        <v>829.78</v>
      </c>
      <c r="D13" s="10" t="s">
        <v>8</v>
      </c>
      <c r="E13" s="31">
        <v>11.24</v>
      </c>
      <c r="F13" s="13">
        <v>2.39</v>
      </c>
      <c r="G13" s="30">
        <v>0.86</v>
      </c>
      <c r="H13" s="30">
        <f t="shared" si="1"/>
        <v>3.25</v>
      </c>
      <c r="I13" s="111">
        <v>0.3</v>
      </c>
      <c r="J13" s="31">
        <v>0</v>
      </c>
      <c r="K13" s="31">
        <v>0</v>
      </c>
      <c r="L13" s="34">
        <f t="shared" si="0"/>
        <v>0</v>
      </c>
      <c r="M13" s="31">
        <v>7.0000000000000007E-2</v>
      </c>
      <c r="N13" s="31">
        <v>0.06</v>
      </c>
      <c r="O13" s="36">
        <f t="shared" si="2"/>
        <v>0.13</v>
      </c>
      <c r="P13" s="14">
        <f t="shared" si="3"/>
        <v>0.13</v>
      </c>
      <c r="Q13" s="31">
        <v>0</v>
      </c>
      <c r="R13" s="31">
        <v>0</v>
      </c>
    </row>
    <row r="14" spans="1:18" s="8" customFormat="1" ht="20.100000000000001" customHeight="1">
      <c r="A14" s="9">
        <v>5</v>
      </c>
      <c r="B14" s="33" t="s">
        <v>79</v>
      </c>
      <c r="C14" s="9">
        <v>657.39</v>
      </c>
      <c r="D14" s="10" t="s">
        <v>9</v>
      </c>
      <c r="E14" s="31">
        <v>11.03</v>
      </c>
      <c r="F14" s="13">
        <v>2.56</v>
      </c>
      <c r="G14" s="13">
        <v>0.63</v>
      </c>
      <c r="H14" s="30">
        <f t="shared" si="1"/>
        <v>3.19</v>
      </c>
      <c r="I14" s="34">
        <v>0</v>
      </c>
      <c r="J14" s="31">
        <v>0</v>
      </c>
      <c r="K14" s="31">
        <v>0</v>
      </c>
      <c r="L14" s="34">
        <f t="shared" si="0"/>
        <v>0</v>
      </c>
      <c r="M14" s="31">
        <v>0.09</v>
      </c>
      <c r="N14" s="31">
        <v>0.04</v>
      </c>
      <c r="O14" s="36">
        <f t="shared" si="2"/>
        <v>0.13</v>
      </c>
      <c r="P14" s="14">
        <f t="shared" si="3"/>
        <v>0.13</v>
      </c>
      <c r="Q14" s="31">
        <v>0</v>
      </c>
      <c r="R14" s="31">
        <v>0</v>
      </c>
    </row>
    <row r="15" spans="1:18" s="8" customFormat="1" ht="20.100000000000001" customHeight="1">
      <c r="A15" s="9">
        <v>6</v>
      </c>
      <c r="B15" s="10" t="s">
        <v>80</v>
      </c>
      <c r="C15" s="9">
        <v>656.2</v>
      </c>
      <c r="D15" s="10" t="s">
        <v>9</v>
      </c>
      <c r="E15" s="31">
        <v>11.43</v>
      </c>
      <c r="F15" s="13">
        <v>3.64</v>
      </c>
      <c r="G15" s="13">
        <v>2.08</v>
      </c>
      <c r="H15" s="30">
        <f t="shared" si="1"/>
        <v>5.7200000000000006</v>
      </c>
      <c r="I15" s="34">
        <v>0</v>
      </c>
      <c r="J15" s="31">
        <v>0</v>
      </c>
      <c r="K15" s="31">
        <v>0</v>
      </c>
      <c r="L15" s="34">
        <f t="shared" si="0"/>
        <v>0</v>
      </c>
      <c r="M15" s="31">
        <v>0.09</v>
      </c>
      <c r="N15" s="31">
        <v>0.04</v>
      </c>
      <c r="O15" s="36">
        <f t="shared" si="2"/>
        <v>0.13</v>
      </c>
      <c r="P15" s="14">
        <f t="shared" si="3"/>
        <v>0.13</v>
      </c>
      <c r="Q15" s="31">
        <v>0</v>
      </c>
      <c r="R15" s="31">
        <v>0</v>
      </c>
    </row>
    <row r="16" spans="1:18" s="8" customFormat="1" ht="20.100000000000001" customHeight="1">
      <c r="A16" s="9">
        <v>7</v>
      </c>
      <c r="B16" s="10" t="s">
        <v>51</v>
      </c>
      <c r="C16" s="9">
        <v>1967.08</v>
      </c>
      <c r="D16" s="10" t="s">
        <v>10</v>
      </c>
      <c r="E16" s="31">
        <v>0</v>
      </c>
      <c r="F16" s="13">
        <v>0.9</v>
      </c>
      <c r="G16" s="13">
        <v>7.6</v>
      </c>
      <c r="H16" s="30">
        <f t="shared" si="1"/>
        <v>8.5</v>
      </c>
      <c r="I16" s="34">
        <v>1.75</v>
      </c>
      <c r="J16" s="31">
        <v>0</v>
      </c>
      <c r="K16" s="31">
        <v>0</v>
      </c>
      <c r="L16" s="34">
        <f t="shared" si="0"/>
        <v>0</v>
      </c>
      <c r="M16" s="31">
        <v>0</v>
      </c>
      <c r="N16" s="31">
        <v>0</v>
      </c>
      <c r="O16" s="36">
        <f t="shared" si="2"/>
        <v>0</v>
      </c>
      <c r="P16" s="14">
        <f t="shared" si="3"/>
        <v>0</v>
      </c>
      <c r="Q16" s="31">
        <v>0</v>
      </c>
      <c r="R16" s="31">
        <v>0</v>
      </c>
    </row>
    <row r="17" spans="1:18" s="49" customFormat="1" ht="20.100000000000001" customHeight="1">
      <c r="A17" s="50"/>
      <c r="B17" s="51" t="s">
        <v>105</v>
      </c>
      <c r="C17" s="50">
        <f>SUM(C10:C16)</f>
        <v>5624.73</v>
      </c>
      <c r="D17" s="51"/>
      <c r="E17" s="14">
        <f>SUM(E10:E16)</f>
        <v>50.57</v>
      </c>
      <c r="F17" s="14">
        <f>SUM(F10:F16)</f>
        <v>14.430000000000001</v>
      </c>
      <c r="G17" s="14">
        <f>SUM(G10:G16)</f>
        <v>12.059999999999999</v>
      </c>
      <c r="H17" s="14">
        <f t="shared" si="1"/>
        <v>26.490000000000002</v>
      </c>
      <c r="I17" s="44">
        <f>SUM(I10:I16)</f>
        <v>3.75</v>
      </c>
      <c r="J17" s="14">
        <f>SUM(J10:J16)</f>
        <v>0</v>
      </c>
      <c r="K17" s="14">
        <f>SUM(K10:K16)</f>
        <v>0</v>
      </c>
      <c r="L17" s="44">
        <f t="shared" si="0"/>
        <v>0</v>
      </c>
      <c r="M17" s="14">
        <f>SUM(M10:M16)</f>
        <v>0.37</v>
      </c>
      <c r="N17" s="14">
        <f>SUM(N10:N16)</f>
        <v>0.25</v>
      </c>
      <c r="O17" s="44">
        <f t="shared" si="2"/>
        <v>0.62</v>
      </c>
      <c r="P17" s="14">
        <f t="shared" si="3"/>
        <v>0.62</v>
      </c>
      <c r="Q17" s="14">
        <f>SUM(Q10:Q16)</f>
        <v>0</v>
      </c>
      <c r="R17" s="14">
        <f>SUM(R10:R16)</f>
        <v>0</v>
      </c>
    </row>
    <row r="18" spans="1:18" s="55" customFormat="1" ht="20.100000000000001" customHeight="1">
      <c r="A18" s="50" t="s">
        <v>112</v>
      </c>
      <c r="B18" s="51" t="s">
        <v>107</v>
      </c>
      <c r="C18" s="50"/>
      <c r="D18" s="51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 s="35" customFormat="1" ht="20.100000000000001" customHeight="1">
      <c r="A19" s="32">
        <v>8</v>
      </c>
      <c r="B19" s="33" t="s">
        <v>85</v>
      </c>
      <c r="C19" s="32">
        <v>270</v>
      </c>
      <c r="D19" s="33" t="s">
        <v>13</v>
      </c>
      <c r="E19" s="46">
        <v>18.27</v>
      </c>
      <c r="F19" s="34">
        <v>0.95</v>
      </c>
      <c r="G19" s="34">
        <v>0</v>
      </c>
      <c r="H19" s="34">
        <f>SUM(F19:G19)</f>
        <v>0.95</v>
      </c>
      <c r="I19" s="34">
        <v>0.6</v>
      </c>
      <c r="J19" s="36">
        <v>0</v>
      </c>
      <c r="K19" s="36">
        <v>0</v>
      </c>
      <c r="L19" s="34">
        <f t="shared" ref="L19:L29" si="4">SUM(J19:K19)</f>
        <v>0</v>
      </c>
      <c r="M19" s="36">
        <v>0.18099999999999999</v>
      </c>
      <c r="N19" s="36">
        <v>0</v>
      </c>
      <c r="O19" s="36">
        <f t="shared" ref="O19:O29" si="5">M19+N19</f>
        <v>0.18099999999999999</v>
      </c>
      <c r="P19" s="44">
        <f t="shared" ref="P19:P29" si="6">L19+O19</f>
        <v>0.18099999999999999</v>
      </c>
      <c r="Q19" s="34">
        <v>0</v>
      </c>
      <c r="R19" s="34">
        <v>0</v>
      </c>
    </row>
    <row r="20" spans="1:18" s="35" customFormat="1" ht="20.100000000000001" customHeight="1">
      <c r="A20" s="32">
        <v>9</v>
      </c>
      <c r="B20" s="45" t="s">
        <v>86</v>
      </c>
      <c r="C20" s="32">
        <v>1500</v>
      </c>
      <c r="D20" s="33" t="s">
        <v>13</v>
      </c>
      <c r="E20" s="46">
        <v>93.73</v>
      </c>
      <c r="F20" s="34">
        <v>1.5640000000000001</v>
      </c>
      <c r="G20" s="34">
        <v>0.93</v>
      </c>
      <c r="H20" s="34">
        <f t="shared" ref="H20:H29" si="7">SUM(F20:G20)</f>
        <v>2.4940000000000002</v>
      </c>
      <c r="I20" s="34">
        <v>0</v>
      </c>
      <c r="J20" s="36">
        <v>0</v>
      </c>
      <c r="K20" s="36">
        <v>0.60399999999999998</v>
      </c>
      <c r="L20" s="34">
        <f t="shared" si="4"/>
        <v>0.60399999999999998</v>
      </c>
      <c r="M20" s="36">
        <v>0</v>
      </c>
      <c r="N20" s="36">
        <v>0</v>
      </c>
      <c r="O20" s="36">
        <f t="shared" si="5"/>
        <v>0</v>
      </c>
      <c r="P20" s="44">
        <f t="shared" si="6"/>
        <v>0.60399999999999998</v>
      </c>
      <c r="Q20" s="34">
        <v>0</v>
      </c>
      <c r="R20" s="34">
        <v>0</v>
      </c>
    </row>
    <row r="21" spans="1:18" s="35" customFormat="1" ht="20.100000000000001" customHeight="1">
      <c r="A21" s="32">
        <v>10</v>
      </c>
      <c r="B21" s="43" t="s">
        <v>87</v>
      </c>
      <c r="C21" s="32">
        <v>330.4</v>
      </c>
      <c r="D21" s="33" t="s">
        <v>13</v>
      </c>
      <c r="E21" s="46">
        <v>0</v>
      </c>
      <c r="F21" s="34">
        <v>2.0499999999999998</v>
      </c>
      <c r="G21" s="34">
        <v>0</v>
      </c>
      <c r="H21" s="34">
        <f t="shared" si="7"/>
        <v>2.0499999999999998</v>
      </c>
      <c r="I21" s="34">
        <v>0.2</v>
      </c>
      <c r="J21" s="36">
        <v>0</v>
      </c>
      <c r="K21" s="36">
        <v>0</v>
      </c>
      <c r="L21" s="34">
        <f t="shared" si="4"/>
        <v>0</v>
      </c>
      <c r="M21" s="36">
        <v>0</v>
      </c>
      <c r="N21" s="36">
        <v>0</v>
      </c>
      <c r="O21" s="36">
        <f t="shared" si="5"/>
        <v>0</v>
      </c>
      <c r="P21" s="14">
        <f t="shared" si="6"/>
        <v>0</v>
      </c>
      <c r="Q21" s="34">
        <v>0</v>
      </c>
      <c r="R21" s="34">
        <v>0</v>
      </c>
    </row>
    <row r="22" spans="1:18" s="35" customFormat="1" ht="20.100000000000001" customHeight="1">
      <c r="A22" s="32">
        <v>11</v>
      </c>
      <c r="B22" s="45" t="s">
        <v>88</v>
      </c>
      <c r="C22" s="32">
        <v>330</v>
      </c>
      <c r="D22" s="33" t="s">
        <v>7</v>
      </c>
      <c r="E22" s="46">
        <v>0</v>
      </c>
      <c r="F22" s="34">
        <v>1.5</v>
      </c>
      <c r="G22" s="34">
        <v>0.1</v>
      </c>
      <c r="H22" s="34">
        <f t="shared" si="7"/>
        <v>1.6</v>
      </c>
      <c r="I22" s="34">
        <v>0</v>
      </c>
      <c r="J22" s="36">
        <v>0</v>
      </c>
      <c r="K22" s="36">
        <v>0</v>
      </c>
      <c r="L22" s="34">
        <f t="shared" si="4"/>
        <v>0</v>
      </c>
      <c r="M22" s="36">
        <v>0</v>
      </c>
      <c r="N22" s="36">
        <v>0</v>
      </c>
      <c r="O22" s="36">
        <f t="shared" si="5"/>
        <v>0</v>
      </c>
      <c r="P22" s="44">
        <f t="shared" si="6"/>
        <v>0</v>
      </c>
      <c r="Q22" s="34">
        <v>0</v>
      </c>
      <c r="R22" s="34">
        <v>0</v>
      </c>
    </row>
    <row r="23" spans="1:18" s="35" customFormat="1" ht="20.100000000000001" customHeight="1">
      <c r="A23" s="32">
        <v>12</v>
      </c>
      <c r="B23" s="47" t="s">
        <v>90</v>
      </c>
      <c r="C23" s="32">
        <v>594.72</v>
      </c>
      <c r="D23" s="33" t="s">
        <v>9</v>
      </c>
      <c r="E23" s="46">
        <v>1.55</v>
      </c>
      <c r="F23" s="34">
        <v>0.25</v>
      </c>
      <c r="G23" s="34">
        <v>0.44</v>
      </c>
      <c r="H23" s="34">
        <f t="shared" si="7"/>
        <v>0.69</v>
      </c>
      <c r="I23" s="34">
        <v>0.25</v>
      </c>
      <c r="J23" s="36">
        <v>0</v>
      </c>
      <c r="K23" s="36">
        <v>0</v>
      </c>
      <c r="L23" s="34">
        <f t="shared" si="4"/>
        <v>0</v>
      </c>
      <c r="M23" s="36">
        <v>0</v>
      </c>
      <c r="N23" s="36">
        <v>2.4E-2</v>
      </c>
      <c r="O23" s="36">
        <f t="shared" si="5"/>
        <v>2.4E-2</v>
      </c>
      <c r="P23" s="44">
        <f t="shared" si="6"/>
        <v>2.4E-2</v>
      </c>
      <c r="Q23" s="34">
        <v>0</v>
      </c>
      <c r="R23" s="34">
        <v>0</v>
      </c>
    </row>
    <row r="24" spans="1:18" s="35" customFormat="1" ht="20.100000000000001" customHeight="1">
      <c r="A24" s="32">
        <v>13</v>
      </c>
      <c r="B24" s="45" t="s">
        <v>91</v>
      </c>
      <c r="C24" s="32">
        <v>156.1</v>
      </c>
      <c r="D24" s="33" t="s">
        <v>9</v>
      </c>
      <c r="E24" s="46">
        <v>0</v>
      </c>
      <c r="F24" s="34">
        <v>0.8</v>
      </c>
      <c r="G24" s="34">
        <v>0.01</v>
      </c>
      <c r="H24" s="34">
        <f t="shared" si="7"/>
        <v>0.81</v>
      </c>
      <c r="I24" s="34">
        <v>0</v>
      </c>
      <c r="J24" s="36">
        <v>0</v>
      </c>
      <c r="K24" s="36">
        <v>0</v>
      </c>
      <c r="L24" s="34">
        <f t="shared" si="4"/>
        <v>0</v>
      </c>
      <c r="M24" s="36">
        <v>0</v>
      </c>
      <c r="N24" s="36">
        <v>0</v>
      </c>
      <c r="O24" s="36">
        <f t="shared" si="5"/>
        <v>0</v>
      </c>
      <c r="P24" s="44">
        <f t="shared" si="6"/>
        <v>0</v>
      </c>
      <c r="Q24" s="34">
        <v>0</v>
      </c>
      <c r="R24" s="34">
        <v>0</v>
      </c>
    </row>
    <row r="25" spans="1:18" s="35" customFormat="1" ht="20.100000000000001" customHeight="1">
      <c r="A25" s="32">
        <v>14</v>
      </c>
      <c r="B25" s="47" t="s">
        <v>92</v>
      </c>
      <c r="C25" s="32">
        <v>351</v>
      </c>
      <c r="D25" s="33" t="s">
        <v>9</v>
      </c>
      <c r="E25" s="46">
        <v>0</v>
      </c>
      <c r="F25" s="34">
        <v>0</v>
      </c>
      <c r="G25" s="34">
        <v>0</v>
      </c>
      <c r="H25" s="34">
        <f t="shared" si="7"/>
        <v>0</v>
      </c>
      <c r="I25" s="34">
        <v>0</v>
      </c>
      <c r="J25" s="36">
        <v>0</v>
      </c>
      <c r="K25" s="36">
        <v>0</v>
      </c>
      <c r="L25" s="34">
        <f t="shared" si="4"/>
        <v>0</v>
      </c>
      <c r="M25" s="36">
        <v>0</v>
      </c>
      <c r="N25" s="36">
        <v>0</v>
      </c>
      <c r="O25" s="36">
        <f t="shared" si="5"/>
        <v>0</v>
      </c>
      <c r="P25" s="44">
        <f t="shared" si="6"/>
        <v>0</v>
      </c>
      <c r="Q25" s="34">
        <v>0</v>
      </c>
      <c r="R25" s="34">
        <v>0</v>
      </c>
    </row>
    <row r="26" spans="1:18" s="35" customFormat="1" ht="20.100000000000001" customHeight="1">
      <c r="A26" s="32">
        <v>15</v>
      </c>
      <c r="B26" s="43" t="s">
        <v>93</v>
      </c>
      <c r="C26" s="32">
        <v>702</v>
      </c>
      <c r="D26" s="33" t="s">
        <v>9</v>
      </c>
      <c r="E26" s="46">
        <v>7.63</v>
      </c>
      <c r="F26" s="34">
        <v>0</v>
      </c>
      <c r="G26" s="34">
        <v>0</v>
      </c>
      <c r="H26" s="34">
        <f t="shared" si="7"/>
        <v>0</v>
      </c>
      <c r="I26" s="34">
        <v>0</v>
      </c>
      <c r="J26" s="36">
        <v>0</v>
      </c>
      <c r="K26" s="36">
        <v>0</v>
      </c>
      <c r="L26" s="34">
        <f t="shared" si="4"/>
        <v>0</v>
      </c>
      <c r="M26" s="36">
        <v>0</v>
      </c>
      <c r="N26" s="36">
        <v>7.1300000000000002E-2</v>
      </c>
      <c r="O26" s="36">
        <f t="shared" si="5"/>
        <v>7.1300000000000002E-2</v>
      </c>
      <c r="P26" s="14">
        <f t="shared" si="6"/>
        <v>7.1300000000000002E-2</v>
      </c>
      <c r="Q26" s="34">
        <v>0</v>
      </c>
      <c r="R26" s="34">
        <v>0</v>
      </c>
    </row>
    <row r="27" spans="1:18" s="35" customFormat="1" ht="20.100000000000001" customHeight="1">
      <c r="A27" s="32">
        <v>16</v>
      </c>
      <c r="B27" s="43" t="s">
        <v>94</v>
      </c>
      <c r="C27" s="32">
        <v>374</v>
      </c>
      <c r="D27" s="33" t="s">
        <v>9</v>
      </c>
      <c r="E27" s="46">
        <v>2.99</v>
      </c>
      <c r="F27" s="34">
        <v>0</v>
      </c>
      <c r="G27" s="34">
        <v>1.45</v>
      </c>
      <c r="H27" s="34">
        <f t="shared" si="7"/>
        <v>1.45</v>
      </c>
      <c r="I27" s="34">
        <v>0.24</v>
      </c>
      <c r="J27" s="36">
        <v>0</v>
      </c>
      <c r="K27" s="36">
        <v>0</v>
      </c>
      <c r="L27" s="34">
        <f t="shared" si="4"/>
        <v>0</v>
      </c>
      <c r="M27" s="36">
        <v>0</v>
      </c>
      <c r="N27" s="36">
        <v>3.4000000000000002E-2</v>
      </c>
      <c r="O27" s="36">
        <f t="shared" si="5"/>
        <v>3.4000000000000002E-2</v>
      </c>
      <c r="P27" s="14">
        <f t="shared" si="6"/>
        <v>3.4000000000000002E-2</v>
      </c>
      <c r="Q27" s="34">
        <v>0</v>
      </c>
      <c r="R27" s="34">
        <v>0</v>
      </c>
    </row>
    <row r="28" spans="1:18" s="35" customFormat="1" ht="20.100000000000001" customHeight="1">
      <c r="A28" s="32">
        <v>17</v>
      </c>
      <c r="B28" s="45" t="s">
        <v>95</v>
      </c>
      <c r="C28" s="32">
        <v>672</v>
      </c>
      <c r="D28" s="33" t="s">
        <v>10</v>
      </c>
      <c r="E28" s="46">
        <v>203.02</v>
      </c>
      <c r="F28" s="34">
        <v>3.5</v>
      </c>
      <c r="G28" s="34">
        <v>1.4</v>
      </c>
      <c r="H28" s="34">
        <f t="shared" si="7"/>
        <v>4.9000000000000004</v>
      </c>
      <c r="I28" s="34">
        <v>0</v>
      </c>
      <c r="J28" s="36">
        <v>1.5996999999999999</v>
      </c>
      <c r="K28" s="36">
        <v>0</v>
      </c>
      <c r="L28" s="34">
        <f t="shared" si="4"/>
        <v>1.5996999999999999</v>
      </c>
      <c r="M28" s="36">
        <v>0</v>
      </c>
      <c r="N28" s="36">
        <v>0</v>
      </c>
      <c r="O28" s="36">
        <f t="shared" si="5"/>
        <v>0</v>
      </c>
      <c r="P28" s="44">
        <f t="shared" si="6"/>
        <v>1.5996999999999999</v>
      </c>
      <c r="Q28" s="34">
        <v>0</v>
      </c>
      <c r="R28" s="34">
        <v>0</v>
      </c>
    </row>
    <row r="29" spans="1:18" s="35" customFormat="1" ht="20.100000000000001" customHeight="1">
      <c r="A29" s="32">
        <v>18</v>
      </c>
      <c r="B29" s="45" t="s">
        <v>52</v>
      </c>
      <c r="C29" s="32">
        <v>235.4</v>
      </c>
      <c r="D29" s="33" t="s">
        <v>16</v>
      </c>
      <c r="E29" s="46">
        <v>0</v>
      </c>
      <c r="F29" s="34">
        <v>1.1000000000000001</v>
      </c>
      <c r="G29" s="34">
        <v>0.21</v>
      </c>
      <c r="H29" s="34">
        <f t="shared" si="7"/>
        <v>1.31</v>
      </c>
      <c r="I29" s="34">
        <v>0</v>
      </c>
      <c r="J29" s="36">
        <v>0</v>
      </c>
      <c r="K29" s="36">
        <v>0</v>
      </c>
      <c r="L29" s="34">
        <f t="shared" si="4"/>
        <v>0</v>
      </c>
      <c r="M29" s="36">
        <v>0</v>
      </c>
      <c r="N29" s="36">
        <v>0</v>
      </c>
      <c r="O29" s="36">
        <f t="shared" si="5"/>
        <v>0</v>
      </c>
      <c r="P29" s="44">
        <f t="shared" si="6"/>
        <v>0</v>
      </c>
      <c r="Q29" s="34">
        <v>0</v>
      </c>
      <c r="R29" s="34">
        <v>0</v>
      </c>
    </row>
    <row r="30" spans="1:18" s="49" customFormat="1" ht="20.100000000000001" customHeight="1">
      <c r="A30" s="50"/>
      <c r="B30" s="51" t="s">
        <v>109</v>
      </c>
      <c r="C30" s="50">
        <f>SUM(C19:C29)</f>
        <v>5515.619999999999</v>
      </c>
      <c r="D30" s="51"/>
      <c r="E30" s="54">
        <f t="shared" ref="E30:R30" si="8">SUM(E19:E29)</f>
        <v>327.19</v>
      </c>
      <c r="F30" s="54">
        <f t="shared" si="8"/>
        <v>11.714</v>
      </c>
      <c r="G30" s="54">
        <f t="shared" si="8"/>
        <v>4.54</v>
      </c>
      <c r="H30" s="54">
        <f t="shared" si="8"/>
        <v>16.253999999999998</v>
      </c>
      <c r="I30" s="54">
        <f t="shared" si="8"/>
        <v>1.29</v>
      </c>
      <c r="J30" s="54">
        <f t="shared" si="8"/>
        <v>1.5996999999999999</v>
      </c>
      <c r="K30" s="54">
        <f t="shared" si="8"/>
        <v>0.60399999999999998</v>
      </c>
      <c r="L30" s="54">
        <f t="shared" si="8"/>
        <v>2.2037</v>
      </c>
      <c r="M30" s="54">
        <f t="shared" si="8"/>
        <v>0.18099999999999999</v>
      </c>
      <c r="N30" s="54">
        <f t="shared" si="8"/>
        <v>0.1293</v>
      </c>
      <c r="O30" s="54">
        <f t="shared" si="8"/>
        <v>0.31030000000000002</v>
      </c>
      <c r="P30" s="54">
        <f t="shared" si="8"/>
        <v>2.5139999999999998</v>
      </c>
      <c r="Q30" s="54">
        <f t="shared" si="8"/>
        <v>0</v>
      </c>
      <c r="R30" s="54">
        <f t="shared" si="8"/>
        <v>0</v>
      </c>
    </row>
    <row r="31" spans="1:18" s="55" customFormat="1" ht="20.100000000000001" customHeight="1">
      <c r="A31" s="50" t="s">
        <v>113</v>
      </c>
      <c r="B31" s="51" t="s">
        <v>108</v>
      </c>
      <c r="C31" s="50"/>
      <c r="D31" s="51"/>
      <c r="E31" s="52"/>
      <c r="F31" s="53"/>
      <c r="G31" s="53"/>
      <c r="H31" s="53"/>
      <c r="I31" s="53"/>
      <c r="J31" s="54"/>
      <c r="K31" s="54"/>
      <c r="L31" s="53"/>
      <c r="M31" s="53"/>
      <c r="N31" s="53"/>
      <c r="O31" s="54"/>
      <c r="P31" s="53"/>
      <c r="Q31" s="53"/>
      <c r="R31" s="53"/>
    </row>
    <row r="32" spans="1:18" s="35" customFormat="1" ht="19.5" customHeight="1">
      <c r="A32" s="32">
        <v>19</v>
      </c>
      <c r="B32" s="33" t="s">
        <v>53</v>
      </c>
      <c r="C32" s="32">
        <v>108</v>
      </c>
      <c r="D32" s="33" t="s">
        <v>13</v>
      </c>
      <c r="E32" s="42">
        <v>0</v>
      </c>
      <c r="F32" s="34">
        <v>0</v>
      </c>
      <c r="G32" s="34">
        <v>0.4</v>
      </c>
      <c r="H32" s="34">
        <f t="shared" ref="H32:H53" si="9">SUM(F32:G32)</f>
        <v>0.4</v>
      </c>
      <c r="I32" s="34">
        <v>0</v>
      </c>
      <c r="J32" s="34">
        <v>0</v>
      </c>
      <c r="K32" s="34">
        <v>0</v>
      </c>
      <c r="L32" s="34">
        <f t="shared" ref="L32:L53" si="10">SUM(J32:K32)</f>
        <v>0</v>
      </c>
      <c r="M32" s="34">
        <v>0</v>
      </c>
      <c r="N32" s="34">
        <v>0</v>
      </c>
      <c r="O32" s="36">
        <f t="shared" ref="O32:O53" si="11">M32+N32</f>
        <v>0</v>
      </c>
      <c r="P32" s="44">
        <f t="shared" ref="P32:P53" si="12">L32+O32</f>
        <v>0</v>
      </c>
      <c r="Q32" s="34">
        <v>0</v>
      </c>
      <c r="R32" s="34">
        <v>0</v>
      </c>
    </row>
    <row r="33" spans="1:18" s="35" customFormat="1" ht="19.5" customHeight="1">
      <c r="A33" s="32">
        <v>20</v>
      </c>
      <c r="B33" s="33" t="s">
        <v>66</v>
      </c>
      <c r="C33" s="32">
        <v>225</v>
      </c>
      <c r="D33" s="33" t="s">
        <v>28</v>
      </c>
      <c r="E33" s="42">
        <v>0</v>
      </c>
      <c r="F33" s="34">
        <v>0</v>
      </c>
      <c r="G33" s="34">
        <v>0</v>
      </c>
      <c r="H33" s="34">
        <f t="shared" si="9"/>
        <v>0</v>
      </c>
      <c r="I33" s="34">
        <v>0</v>
      </c>
      <c r="J33" s="34">
        <v>0</v>
      </c>
      <c r="K33" s="34">
        <v>0</v>
      </c>
      <c r="L33" s="34">
        <f t="shared" si="10"/>
        <v>0</v>
      </c>
      <c r="M33" s="34">
        <v>0</v>
      </c>
      <c r="N33" s="34">
        <v>0</v>
      </c>
      <c r="O33" s="36">
        <f t="shared" si="11"/>
        <v>0</v>
      </c>
      <c r="P33" s="44">
        <f t="shared" si="12"/>
        <v>0</v>
      </c>
      <c r="Q33" s="34">
        <v>0</v>
      </c>
      <c r="R33" s="34">
        <v>0</v>
      </c>
    </row>
    <row r="34" spans="1:18" s="35" customFormat="1" ht="19.5" customHeight="1">
      <c r="A34" s="32">
        <v>21</v>
      </c>
      <c r="B34" s="45" t="s">
        <v>67</v>
      </c>
      <c r="C34" s="32">
        <v>439</v>
      </c>
      <c r="D34" s="33" t="s">
        <v>28</v>
      </c>
      <c r="E34" s="42">
        <v>0</v>
      </c>
      <c r="F34" s="34">
        <v>0</v>
      </c>
      <c r="G34" s="34">
        <v>0</v>
      </c>
      <c r="H34" s="34">
        <f t="shared" si="9"/>
        <v>0</v>
      </c>
      <c r="I34" s="34">
        <v>0</v>
      </c>
      <c r="J34" s="34">
        <v>0</v>
      </c>
      <c r="K34" s="34">
        <v>0</v>
      </c>
      <c r="L34" s="34">
        <f t="shared" si="10"/>
        <v>0</v>
      </c>
      <c r="M34" s="36">
        <v>0</v>
      </c>
      <c r="N34" s="36">
        <v>0</v>
      </c>
      <c r="O34" s="36">
        <f t="shared" si="11"/>
        <v>0</v>
      </c>
      <c r="P34" s="44">
        <f t="shared" si="12"/>
        <v>0</v>
      </c>
      <c r="Q34" s="34">
        <v>0</v>
      </c>
      <c r="R34" s="34">
        <v>0</v>
      </c>
    </row>
    <row r="35" spans="1:18" s="35" customFormat="1" ht="19.5" customHeight="1">
      <c r="A35" s="32">
        <v>22</v>
      </c>
      <c r="B35" s="33" t="s">
        <v>54</v>
      </c>
      <c r="C35" s="32">
        <v>160</v>
      </c>
      <c r="D35" s="33" t="s">
        <v>9</v>
      </c>
      <c r="E35" s="42">
        <v>0</v>
      </c>
      <c r="F35" s="34">
        <v>0.36000000000000004</v>
      </c>
      <c r="G35" s="34">
        <v>0.09</v>
      </c>
      <c r="H35" s="34">
        <f t="shared" si="9"/>
        <v>0.45000000000000007</v>
      </c>
      <c r="I35" s="34">
        <v>0.3</v>
      </c>
      <c r="J35" s="34">
        <v>0</v>
      </c>
      <c r="K35" s="34">
        <v>0</v>
      </c>
      <c r="L35" s="34">
        <f t="shared" si="10"/>
        <v>0</v>
      </c>
      <c r="M35" s="34">
        <v>0</v>
      </c>
      <c r="N35" s="34">
        <v>0</v>
      </c>
      <c r="O35" s="36">
        <f t="shared" si="11"/>
        <v>0</v>
      </c>
      <c r="P35" s="44">
        <f t="shared" si="12"/>
        <v>0</v>
      </c>
      <c r="Q35" s="34">
        <v>0</v>
      </c>
      <c r="R35" s="34">
        <v>0</v>
      </c>
    </row>
    <row r="36" spans="1:18" s="35" customFormat="1" ht="20.100000000000001" customHeight="1">
      <c r="A36" s="32">
        <v>23</v>
      </c>
      <c r="B36" s="33" t="s">
        <v>55</v>
      </c>
      <c r="C36" s="32">
        <v>300</v>
      </c>
      <c r="D36" s="33" t="s">
        <v>9</v>
      </c>
      <c r="E36" s="42">
        <v>0</v>
      </c>
      <c r="F36" s="34">
        <v>0</v>
      </c>
      <c r="G36" s="34">
        <v>1.17</v>
      </c>
      <c r="H36" s="34">
        <f t="shared" si="9"/>
        <v>1.17</v>
      </c>
      <c r="I36" s="34">
        <v>0</v>
      </c>
      <c r="J36" s="34">
        <v>0</v>
      </c>
      <c r="K36" s="34">
        <v>0</v>
      </c>
      <c r="L36" s="34">
        <f t="shared" si="10"/>
        <v>0</v>
      </c>
      <c r="M36" s="34">
        <v>0</v>
      </c>
      <c r="N36" s="34">
        <v>0</v>
      </c>
      <c r="O36" s="36">
        <f t="shared" si="11"/>
        <v>0</v>
      </c>
      <c r="P36" s="44">
        <f t="shared" si="12"/>
        <v>0</v>
      </c>
      <c r="Q36" s="34">
        <v>0</v>
      </c>
      <c r="R36" s="34">
        <v>0</v>
      </c>
    </row>
    <row r="37" spans="1:18" s="35" customFormat="1" ht="20.100000000000001" customHeight="1">
      <c r="A37" s="32">
        <v>24</v>
      </c>
      <c r="B37" s="33" t="s">
        <v>56</v>
      </c>
      <c r="C37" s="32">
        <v>655</v>
      </c>
      <c r="D37" s="33" t="s">
        <v>9</v>
      </c>
      <c r="E37" s="42">
        <v>0</v>
      </c>
      <c r="F37" s="34">
        <v>0.13</v>
      </c>
      <c r="G37" s="34">
        <v>1.3</v>
      </c>
      <c r="H37" s="34">
        <f t="shared" si="9"/>
        <v>1.4300000000000002</v>
      </c>
      <c r="I37" s="34">
        <v>0</v>
      </c>
      <c r="J37" s="34">
        <v>0</v>
      </c>
      <c r="K37" s="34">
        <v>0</v>
      </c>
      <c r="L37" s="34">
        <f t="shared" si="10"/>
        <v>0</v>
      </c>
      <c r="M37" s="34">
        <v>0</v>
      </c>
      <c r="N37" s="34">
        <v>0</v>
      </c>
      <c r="O37" s="36">
        <f t="shared" si="11"/>
        <v>0</v>
      </c>
      <c r="P37" s="44">
        <f t="shared" si="12"/>
        <v>0</v>
      </c>
      <c r="Q37" s="34">
        <v>0</v>
      </c>
      <c r="R37" s="34">
        <v>0</v>
      </c>
    </row>
    <row r="38" spans="1:18" s="35" customFormat="1" ht="20.100000000000001" customHeight="1">
      <c r="A38" s="32">
        <v>25</v>
      </c>
      <c r="B38" s="33" t="s">
        <v>68</v>
      </c>
      <c r="C38" s="32">
        <v>1147.5</v>
      </c>
      <c r="D38" s="33" t="s">
        <v>9</v>
      </c>
      <c r="E38" s="42">
        <v>25.06</v>
      </c>
      <c r="F38" s="34">
        <v>0.9</v>
      </c>
      <c r="G38" s="34">
        <v>3.31</v>
      </c>
      <c r="H38" s="34">
        <f t="shared" si="9"/>
        <v>4.21</v>
      </c>
      <c r="I38" s="34">
        <v>1.1399999999999999</v>
      </c>
      <c r="J38" s="36">
        <v>0</v>
      </c>
      <c r="K38" s="36">
        <v>8.1699999999999995E-2</v>
      </c>
      <c r="L38" s="34">
        <f t="shared" si="10"/>
        <v>8.1699999999999995E-2</v>
      </c>
      <c r="M38" s="36">
        <v>7.9299999999999995E-2</v>
      </c>
      <c r="N38" s="36">
        <v>2.0999999999999999E-3</v>
      </c>
      <c r="O38" s="36">
        <f t="shared" si="11"/>
        <v>8.14E-2</v>
      </c>
      <c r="P38" s="44">
        <f t="shared" si="12"/>
        <v>0.16309999999999999</v>
      </c>
      <c r="Q38" s="34">
        <v>0</v>
      </c>
      <c r="R38" s="34">
        <v>0</v>
      </c>
    </row>
    <row r="39" spans="1:18" s="35" customFormat="1" ht="20.100000000000001" customHeight="1">
      <c r="A39" s="32">
        <v>26</v>
      </c>
      <c r="B39" s="33" t="s">
        <v>69</v>
      </c>
      <c r="C39" s="32">
        <v>382.5</v>
      </c>
      <c r="D39" s="33" t="s">
        <v>9</v>
      </c>
      <c r="E39" s="42">
        <v>0</v>
      </c>
      <c r="F39" s="34">
        <v>0</v>
      </c>
      <c r="G39" s="34">
        <v>0</v>
      </c>
      <c r="H39" s="34">
        <f t="shared" si="9"/>
        <v>0</v>
      </c>
      <c r="I39" s="34">
        <v>0</v>
      </c>
      <c r="J39" s="36">
        <v>0</v>
      </c>
      <c r="K39" s="36">
        <v>0</v>
      </c>
      <c r="L39" s="34">
        <f t="shared" si="10"/>
        <v>0</v>
      </c>
      <c r="M39" s="36">
        <v>0</v>
      </c>
      <c r="N39" s="36">
        <v>0</v>
      </c>
      <c r="O39" s="36">
        <v>0</v>
      </c>
      <c r="P39" s="44">
        <f t="shared" si="12"/>
        <v>0</v>
      </c>
      <c r="Q39" s="34">
        <v>0</v>
      </c>
      <c r="R39" s="34">
        <v>0</v>
      </c>
    </row>
    <row r="40" spans="1:18" s="35" customFormat="1" ht="20.100000000000001" customHeight="1">
      <c r="A40" s="32">
        <v>27</v>
      </c>
      <c r="B40" s="33" t="s">
        <v>70</v>
      </c>
      <c r="C40" s="32">
        <v>1200</v>
      </c>
      <c r="D40" s="33" t="s">
        <v>9</v>
      </c>
      <c r="E40" s="42">
        <v>0</v>
      </c>
      <c r="F40" s="34">
        <v>0</v>
      </c>
      <c r="G40" s="34">
        <v>0</v>
      </c>
      <c r="H40" s="34">
        <f t="shared" si="9"/>
        <v>0</v>
      </c>
      <c r="I40" s="34">
        <v>0</v>
      </c>
      <c r="J40" s="34">
        <v>0</v>
      </c>
      <c r="K40" s="34">
        <v>0</v>
      </c>
      <c r="L40" s="34">
        <f t="shared" si="10"/>
        <v>0</v>
      </c>
      <c r="M40" s="36">
        <v>0</v>
      </c>
      <c r="N40" s="36">
        <v>0</v>
      </c>
      <c r="O40" s="36">
        <f t="shared" si="11"/>
        <v>0</v>
      </c>
      <c r="P40" s="44">
        <f t="shared" si="12"/>
        <v>0</v>
      </c>
      <c r="Q40" s="34">
        <v>0</v>
      </c>
      <c r="R40" s="34">
        <v>0</v>
      </c>
    </row>
    <row r="41" spans="1:18" s="8" customFormat="1" ht="20.100000000000001" customHeight="1">
      <c r="A41" s="32">
        <v>28</v>
      </c>
      <c r="B41" s="10" t="s">
        <v>71</v>
      </c>
      <c r="C41" s="9">
        <v>180</v>
      </c>
      <c r="D41" s="10" t="s">
        <v>10</v>
      </c>
      <c r="E41" s="42">
        <v>120.92</v>
      </c>
      <c r="F41" s="13">
        <v>1.5</v>
      </c>
      <c r="G41" s="13">
        <v>0</v>
      </c>
      <c r="H41" s="13">
        <f t="shared" si="9"/>
        <v>1.5</v>
      </c>
      <c r="I41" s="34">
        <v>1</v>
      </c>
      <c r="J41" s="31">
        <v>0.84709999999999996</v>
      </c>
      <c r="K41" s="31">
        <v>0</v>
      </c>
      <c r="L41" s="34">
        <f t="shared" si="10"/>
        <v>0.84709999999999996</v>
      </c>
      <c r="M41" s="13">
        <v>0</v>
      </c>
      <c r="N41" s="13">
        <v>0</v>
      </c>
      <c r="O41" s="36">
        <f t="shared" si="11"/>
        <v>0</v>
      </c>
      <c r="P41" s="14">
        <f t="shared" si="12"/>
        <v>0.84709999999999996</v>
      </c>
      <c r="Q41" s="13">
        <v>0</v>
      </c>
      <c r="R41" s="13">
        <v>0</v>
      </c>
    </row>
    <row r="42" spans="1:18" s="35" customFormat="1" ht="20.100000000000001" customHeight="1">
      <c r="A42" s="32">
        <v>29</v>
      </c>
      <c r="B42" s="33" t="s">
        <v>29</v>
      </c>
      <c r="C42" s="32">
        <v>388</v>
      </c>
      <c r="D42" s="33" t="s">
        <v>10</v>
      </c>
      <c r="E42" s="42">
        <v>0</v>
      </c>
      <c r="F42" s="34">
        <v>0</v>
      </c>
      <c r="G42" s="34">
        <v>0</v>
      </c>
      <c r="H42" s="34">
        <f t="shared" si="9"/>
        <v>0</v>
      </c>
      <c r="I42" s="34">
        <v>0</v>
      </c>
      <c r="J42" s="34">
        <v>0</v>
      </c>
      <c r="K42" s="34">
        <v>0</v>
      </c>
      <c r="L42" s="34">
        <f t="shared" si="10"/>
        <v>0</v>
      </c>
      <c r="M42" s="34">
        <v>0</v>
      </c>
      <c r="N42" s="34">
        <v>0</v>
      </c>
      <c r="O42" s="36">
        <f t="shared" si="11"/>
        <v>0</v>
      </c>
      <c r="P42" s="44">
        <f t="shared" si="12"/>
        <v>0</v>
      </c>
      <c r="Q42" s="34">
        <v>0</v>
      </c>
      <c r="R42" s="34">
        <v>0</v>
      </c>
    </row>
    <row r="43" spans="1:18" s="8" customFormat="1" ht="19.5" customHeight="1">
      <c r="A43" s="32">
        <v>30</v>
      </c>
      <c r="B43" s="10" t="s">
        <v>72</v>
      </c>
      <c r="C43" s="9">
        <v>464</v>
      </c>
      <c r="D43" s="10" t="s">
        <v>16</v>
      </c>
      <c r="E43" s="42">
        <v>0</v>
      </c>
      <c r="F43" s="13">
        <v>1.96</v>
      </c>
      <c r="G43" s="13">
        <v>1.86</v>
      </c>
      <c r="H43" s="13">
        <f t="shared" si="9"/>
        <v>3.8200000000000003</v>
      </c>
      <c r="I43" s="34">
        <v>0</v>
      </c>
      <c r="J43" s="13">
        <v>0</v>
      </c>
      <c r="K43" s="13">
        <v>0</v>
      </c>
      <c r="L43" s="34">
        <f t="shared" si="10"/>
        <v>0</v>
      </c>
      <c r="M43" s="13">
        <v>0</v>
      </c>
      <c r="N43" s="13">
        <v>0</v>
      </c>
      <c r="O43" s="36">
        <f t="shared" si="11"/>
        <v>0</v>
      </c>
      <c r="P43" s="14">
        <f t="shared" si="12"/>
        <v>0</v>
      </c>
      <c r="Q43" s="13">
        <v>0</v>
      </c>
      <c r="R43" s="13">
        <v>0</v>
      </c>
    </row>
    <row r="44" spans="1:18" s="35" customFormat="1" ht="20.100000000000001" customHeight="1">
      <c r="A44" s="32">
        <v>31</v>
      </c>
      <c r="B44" s="33" t="s">
        <v>73</v>
      </c>
      <c r="C44" s="32">
        <v>768</v>
      </c>
      <c r="D44" s="33" t="s">
        <v>16</v>
      </c>
      <c r="E44" s="42">
        <v>0</v>
      </c>
      <c r="F44" s="34">
        <v>0</v>
      </c>
      <c r="G44" s="34">
        <v>0</v>
      </c>
      <c r="H44" s="34">
        <f t="shared" si="9"/>
        <v>0</v>
      </c>
      <c r="I44" s="34">
        <v>0</v>
      </c>
      <c r="J44" s="34">
        <v>0</v>
      </c>
      <c r="K44" s="34">
        <v>0</v>
      </c>
      <c r="L44" s="34">
        <f t="shared" si="10"/>
        <v>0</v>
      </c>
      <c r="M44" s="34">
        <v>0</v>
      </c>
      <c r="N44" s="34">
        <v>0</v>
      </c>
      <c r="O44" s="36">
        <f t="shared" si="11"/>
        <v>0</v>
      </c>
      <c r="P44" s="44">
        <f t="shared" si="12"/>
        <v>0</v>
      </c>
      <c r="Q44" s="34">
        <v>0</v>
      </c>
      <c r="R44" s="34">
        <v>0</v>
      </c>
    </row>
    <row r="45" spans="1:18" s="35" customFormat="1" ht="20.100000000000001" customHeight="1">
      <c r="A45" s="32">
        <v>32</v>
      </c>
      <c r="B45" s="33" t="s">
        <v>57</v>
      </c>
      <c r="C45" s="32">
        <v>208</v>
      </c>
      <c r="D45" s="33" t="s">
        <v>16</v>
      </c>
      <c r="E45" s="42">
        <v>0</v>
      </c>
      <c r="F45" s="34">
        <v>1.04</v>
      </c>
      <c r="G45" s="34">
        <v>0</v>
      </c>
      <c r="H45" s="34">
        <f t="shared" si="9"/>
        <v>1.04</v>
      </c>
      <c r="I45" s="34">
        <v>0</v>
      </c>
      <c r="J45" s="34">
        <v>0</v>
      </c>
      <c r="K45" s="34">
        <v>0</v>
      </c>
      <c r="L45" s="34">
        <f t="shared" si="10"/>
        <v>0</v>
      </c>
      <c r="M45" s="34">
        <v>0</v>
      </c>
      <c r="N45" s="34">
        <v>0</v>
      </c>
      <c r="O45" s="36">
        <f t="shared" si="11"/>
        <v>0</v>
      </c>
      <c r="P45" s="44">
        <f t="shared" si="12"/>
        <v>0</v>
      </c>
      <c r="Q45" s="34">
        <v>0</v>
      </c>
      <c r="R45" s="34">
        <v>0</v>
      </c>
    </row>
    <row r="46" spans="1:18" s="35" customFormat="1" ht="20.100000000000001" customHeight="1">
      <c r="A46" s="32">
        <v>33</v>
      </c>
      <c r="B46" s="33" t="s">
        <v>58</v>
      </c>
      <c r="C46" s="32">
        <v>220</v>
      </c>
      <c r="D46" s="33" t="s">
        <v>16</v>
      </c>
      <c r="E46" s="42">
        <v>0</v>
      </c>
      <c r="F46" s="34">
        <v>1.34</v>
      </c>
      <c r="G46" s="34">
        <v>0.88</v>
      </c>
      <c r="H46" s="34">
        <f t="shared" si="9"/>
        <v>2.2200000000000002</v>
      </c>
      <c r="I46" s="34">
        <v>0</v>
      </c>
      <c r="J46" s="34">
        <v>0</v>
      </c>
      <c r="K46" s="34">
        <v>0</v>
      </c>
      <c r="L46" s="34">
        <f t="shared" si="10"/>
        <v>0</v>
      </c>
      <c r="M46" s="34">
        <v>0</v>
      </c>
      <c r="N46" s="34">
        <v>0</v>
      </c>
      <c r="O46" s="36">
        <f t="shared" si="11"/>
        <v>0</v>
      </c>
      <c r="P46" s="44">
        <f t="shared" si="12"/>
        <v>0</v>
      </c>
      <c r="Q46" s="34">
        <v>0</v>
      </c>
      <c r="R46" s="34">
        <v>0</v>
      </c>
    </row>
    <row r="47" spans="1:18" s="35" customFormat="1" ht="20.100000000000001" customHeight="1">
      <c r="A47" s="32">
        <v>34</v>
      </c>
      <c r="B47" s="33" t="s">
        <v>17</v>
      </c>
      <c r="C47" s="32">
        <v>445</v>
      </c>
      <c r="D47" s="33" t="s">
        <v>16</v>
      </c>
      <c r="E47" s="42">
        <v>0</v>
      </c>
      <c r="F47" s="34">
        <v>0</v>
      </c>
      <c r="G47" s="34">
        <v>1.78</v>
      </c>
      <c r="H47" s="34">
        <f t="shared" si="9"/>
        <v>1.78</v>
      </c>
      <c r="I47" s="34">
        <v>0</v>
      </c>
      <c r="J47" s="34">
        <v>0</v>
      </c>
      <c r="K47" s="34">
        <v>0</v>
      </c>
      <c r="L47" s="34">
        <f t="shared" si="10"/>
        <v>0</v>
      </c>
      <c r="M47" s="34">
        <v>0</v>
      </c>
      <c r="N47" s="34">
        <v>0</v>
      </c>
      <c r="O47" s="36">
        <f t="shared" si="11"/>
        <v>0</v>
      </c>
      <c r="P47" s="44">
        <f t="shared" si="12"/>
        <v>0</v>
      </c>
      <c r="Q47" s="34">
        <v>0</v>
      </c>
      <c r="R47" s="34">
        <v>0</v>
      </c>
    </row>
    <row r="48" spans="1:18" s="35" customFormat="1" ht="20.100000000000001" customHeight="1">
      <c r="A48" s="32">
        <v>35</v>
      </c>
      <c r="B48" s="33" t="s">
        <v>59</v>
      </c>
      <c r="C48" s="32">
        <v>366</v>
      </c>
      <c r="D48" s="33" t="s">
        <v>16</v>
      </c>
      <c r="E48" s="42">
        <v>0</v>
      </c>
      <c r="F48" s="34">
        <v>0</v>
      </c>
      <c r="G48" s="34">
        <v>1.46</v>
      </c>
      <c r="H48" s="34">
        <f t="shared" ref="H48" si="13">SUM(F48:G48)</f>
        <v>1.46</v>
      </c>
      <c r="I48" s="34">
        <v>0</v>
      </c>
      <c r="J48" s="34">
        <v>0</v>
      </c>
      <c r="K48" s="34">
        <v>0</v>
      </c>
      <c r="L48" s="34">
        <f t="shared" ref="L48" si="14">SUM(J48:K48)</f>
        <v>0</v>
      </c>
      <c r="M48" s="34">
        <v>0</v>
      </c>
      <c r="N48" s="34">
        <v>0</v>
      </c>
      <c r="O48" s="36">
        <f t="shared" si="11"/>
        <v>0</v>
      </c>
      <c r="P48" s="44">
        <f t="shared" si="12"/>
        <v>0</v>
      </c>
      <c r="Q48" s="34">
        <v>0</v>
      </c>
      <c r="R48" s="34">
        <v>0</v>
      </c>
    </row>
    <row r="49" spans="1:18" s="35" customFormat="1" ht="20.100000000000001" customHeight="1">
      <c r="A49" s="32">
        <v>36</v>
      </c>
      <c r="B49" s="33" t="s">
        <v>60</v>
      </c>
      <c r="C49" s="32">
        <v>742</v>
      </c>
      <c r="D49" s="33" t="s">
        <v>16</v>
      </c>
      <c r="E49" s="42">
        <v>0</v>
      </c>
      <c r="F49" s="34">
        <v>0</v>
      </c>
      <c r="G49" s="34">
        <v>0</v>
      </c>
      <c r="H49" s="34">
        <f t="shared" si="9"/>
        <v>0</v>
      </c>
      <c r="I49" s="34">
        <v>0</v>
      </c>
      <c r="J49" s="34">
        <v>0</v>
      </c>
      <c r="K49" s="34">
        <v>0</v>
      </c>
      <c r="L49" s="34">
        <f t="shared" si="10"/>
        <v>0</v>
      </c>
      <c r="M49" s="34">
        <v>0</v>
      </c>
      <c r="N49" s="34">
        <v>0</v>
      </c>
      <c r="O49" s="36">
        <f t="shared" si="11"/>
        <v>0</v>
      </c>
      <c r="P49" s="44">
        <f t="shared" si="12"/>
        <v>0</v>
      </c>
      <c r="Q49" s="34">
        <v>0</v>
      </c>
      <c r="R49" s="34">
        <v>0</v>
      </c>
    </row>
    <row r="50" spans="1:18" s="35" customFormat="1" ht="20.100000000000001" customHeight="1">
      <c r="A50" s="32">
        <v>37</v>
      </c>
      <c r="B50" s="33" t="s">
        <v>61</v>
      </c>
      <c r="C50" s="32">
        <v>368.14</v>
      </c>
      <c r="D50" s="33" t="s">
        <v>16</v>
      </c>
      <c r="E50" s="42">
        <v>0</v>
      </c>
      <c r="F50" s="34">
        <v>1.46</v>
      </c>
      <c r="G50" s="34">
        <v>0.36</v>
      </c>
      <c r="H50" s="34">
        <f t="shared" si="9"/>
        <v>1.8199999999999998</v>
      </c>
      <c r="I50" s="34">
        <v>0</v>
      </c>
      <c r="J50" s="34">
        <v>0</v>
      </c>
      <c r="K50" s="34">
        <v>0</v>
      </c>
      <c r="L50" s="34">
        <f t="shared" si="10"/>
        <v>0</v>
      </c>
      <c r="M50" s="34">
        <v>0</v>
      </c>
      <c r="N50" s="34">
        <v>0</v>
      </c>
      <c r="O50" s="36">
        <f t="shared" si="11"/>
        <v>0</v>
      </c>
      <c r="P50" s="44">
        <f t="shared" si="12"/>
        <v>0</v>
      </c>
      <c r="Q50" s="34">
        <v>0</v>
      </c>
      <c r="R50" s="34">
        <v>0</v>
      </c>
    </row>
    <row r="51" spans="1:18" s="35" customFormat="1" ht="20.100000000000001" customHeight="1">
      <c r="A51" s="32">
        <v>38</v>
      </c>
      <c r="B51" s="33" t="s">
        <v>62</v>
      </c>
      <c r="C51" s="32">
        <v>220</v>
      </c>
      <c r="D51" s="33" t="s">
        <v>16</v>
      </c>
      <c r="E51" s="42">
        <v>0</v>
      </c>
      <c r="F51" s="34">
        <v>0.84000000000000008</v>
      </c>
      <c r="G51" s="34">
        <v>0.25</v>
      </c>
      <c r="H51" s="34">
        <f t="shared" si="9"/>
        <v>1.0900000000000001</v>
      </c>
      <c r="I51" s="34">
        <v>0</v>
      </c>
      <c r="J51" s="34">
        <v>0</v>
      </c>
      <c r="K51" s="34">
        <v>0</v>
      </c>
      <c r="L51" s="34">
        <f t="shared" si="10"/>
        <v>0</v>
      </c>
      <c r="M51" s="34">
        <v>0</v>
      </c>
      <c r="N51" s="34">
        <v>0</v>
      </c>
      <c r="O51" s="36">
        <f t="shared" si="11"/>
        <v>0</v>
      </c>
      <c r="P51" s="44">
        <f t="shared" si="12"/>
        <v>0</v>
      </c>
      <c r="Q51" s="34">
        <v>0</v>
      </c>
      <c r="R51" s="34">
        <v>0</v>
      </c>
    </row>
    <row r="52" spans="1:18" s="35" customFormat="1" ht="20.100000000000001" customHeight="1">
      <c r="A52" s="32">
        <v>39</v>
      </c>
      <c r="B52" s="33" t="s">
        <v>74</v>
      </c>
      <c r="C52" s="32">
        <v>370</v>
      </c>
      <c r="D52" s="33" t="s">
        <v>16</v>
      </c>
      <c r="E52" s="42">
        <v>0</v>
      </c>
      <c r="F52" s="34">
        <v>1.64</v>
      </c>
      <c r="G52" s="34">
        <v>1.48</v>
      </c>
      <c r="H52" s="34">
        <f t="shared" si="9"/>
        <v>3.12</v>
      </c>
      <c r="I52" s="34">
        <v>0</v>
      </c>
      <c r="J52" s="34">
        <v>0</v>
      </c>
      <c r="K52" s="34">
        <v>0</v>
      </c>
      <c r="L52" s="34">
        <f t="shared" si="10"/>
        <v>0</v>
      </c>
      <c r="M52" s="34">
        <v>0</v>
      </c>
      <c r="N52" s="34">
        <v>0</v>
      </c>
      <c r="O52" s="36">
        <f t="shared" si="11"/>
        <v>0</v>
      </c>
      <c r="P52" s="44">
        <f t="shared" si="12"/>
        <v>0</v>
      </c>
      <c r="Q52" s="34">
        <v>0</v>
      </c>
      <c r="R52" s="34">
        <v>0</v>
      </c>
    </row>
    <row r="53" spans="1:18" s="35" customFormat="1" ht="20.100000000000001" customHeight="1">
      <c r="A53" s="32">
        <v>40</v>
      </c>
      <c r="B53" s="33" t="s">
        <v>63</v>
      </c>
      <c r="C53" s="32">
        <v>272</v>
      </c>
      <c r="D53" s="33" t="s">
        <v>16</v>
      </c>
      <c r="E53" s="42">
        <v>0</v>
      </c>
      <c r="F53" s="34">
        <v>1.32</v>
      </c>
      <c r="G53" s="34">
        <v>0</v>
      </c>
      <c r="H53" s="34">
        <f t="shared" si="9"/>
        <v>1.32</v>
      </c>
      <c r="I53" s="34">
        <v>0</v>
      </c>
      <c r="J53" s="34">
        <v>0</v>
      </c>
      <c r="K53" s="34">
        <v>0</v>
      </c>
      <c r="L53" s="34">
        <f t="shared" si="10"/>
        <v>0</v>
      </c>
      <c r="M53" s="34">
        <v>0</v>
      </c>
      <c r="N53" s="34">
        <v>0</v>
      </c>
      <c r="O53" s="36">
        <f t="shared" si="11"/>
        <v>0</v>
      </c>
      <c r="P53" s="44">
        <f t="shared" si="12"/>
        <v>0</v>
      </c>
      <c r="Q53" s="34">
        <v>0</v>
      </c>
      <c r="R53" s="34">
        <v>0</v>
      </c>
    </row>
    <row r="54" spans="1:18" s="49" customFormat="1" ht="20.100000000000001" customHeight="1">
      <c r="A54" s="50"/>
      <c r="B54" s="51" t="s">
        <v>105</v>
      </c>
      <c r="C54" s="50">
        <f>SUM(C32:C53)</f>
        <v>9628.14</v>
      </c>
      <c r="D54" s="51"/>
      <c r="E54" s="54">
        <f>SUM(E32:E53)</f>
        <v>145.97999999999999</v>
      </c>
      <c r="F54" s="54">
        <f t="shared" ref="F54:R54" si="15">SUM(F32:F53)</f>
        <v>12.49</v>
      </c>
      <c r="G54" s="54">
        <f t="shared" si="15"/>
        <v>14.34</v>
      </c>
      <c r="H54" s="54">
        <f t="shared" si="15"/>
        <v>26.830000000000002</v>
      </c>
      <c r="I54" s="54">
        <f t="shared" si="15"/>
        <v>2.44</v>
      </c>
      <c r="J54" s="54">
        <f t="shared" si="15"/>
        <v>0.84709999999999996</v>
      </c>
      <c r="K54" s="54">
        <f t="shared" si="15"/>
        <v>8.1699999999999995E-2</v>
      </c>
      <c r="L54" s="54">
        <f t="shared" si="15"/>
        <v>0.92879999999999996</v>
      </c>
      <c r="M54" s="54">
        <f t="shared" si="15"/>
        <v>7.9299999999999995E-2</v>
      </c>
      <c r="N54" s="54">
        <f t="shared" si="15"/>
        <v>2.0999999999999999E-3</v>
      </c>
      <c r="O54" s="54">
        <f t="shared" si="15"/>
        <v>8.14E-2</v>
      </c>
      <c r="P54" s="54">
        <f t="shared" si="15"/>
        <v>1.0102</v>
      </c>
      <c r="Q54" s="54">
        <f t="shared" si="15"/>
        <v>0</v>
      </c>
      <c r="R54" s="54">
        <f t="shared" si="15"/>
        <v>0</v>
      </c>
    </row>
    <row r="55" spans="1:18" s="35" customFormat="1" ht="20.100000000000001" customHeight="1">
      <c r="A55" s="66" t="s">
        <v>19</v>
      </c>
      <c r="B55" s="67" t="s">
        <v>110</v>
      </c>
      <c r="C55" s="103">
        <f>C17+C30+C54</f>
        <v>20768.489999999998</v>
      </c>
      <c r="D55" s="103"/>
      <c r="E55" s="103">
        <f t="shared" ref="E55:R55" si="16">E17+E30+E54</f>
        <v>523.74</v>
      </c>
      <c r="F55" s="103">
        <f t="shared" si="16"/>
        <v>38.634</v>
      </c>
      <c r="G55" s="103">
        <f t="shared" si="16"/>
        <v>30.939999999999998</v>
      </c>
      <c r="H55" s="103">
        <f t="shared" si="16"/>
        <v>69.573999999999998</v>
      </c>
      <c r="I55" s="112">
        <f t="shared" si="16"/>
        <v>7.48</v>
      </c>
      <c r="J55" s="103">
        <f t="shared" si="16"/>
        <v>2.4467999999999996</v>
      </c>
      <c r="K55" s="103">
        <f t="shared" si="16"/>
        <v>0.68569999999999998</v>
      </c>
      <c r="L55" s="112">
        <f t="shared" si="16"/>
        <v>3.1324999999999998</v>
      </c>
      <c r="M55" s="103">
        <f t="shared" si="16"/>
        <v>0.63029999999999997</v>
      </c>
      <c r="N55" s="103">
        <f t="shared" si="16"/>
        <v>0.38139999999999996</v>
      </c>
      <c r="O55" s="112">
        <f t="shared" si="16"/>
        <v>1.0117</v>
      </c>
      <c r="P55" s="103">
        <f t="shared" si="16"/>
        <v>4.1441999999999997</v>
      </c>
      <c r="Q55" s="68">
        <f t="shared" si="16"/>
        <v>0</v>
      </c>
      <c r="R55" s="68">
        <f t="shared" si="16"/>
        <v>0</v>
      </c>
    </row>
    <row r="56" spans="1:18" s="74" customFormat="1" ht="20.100000000000001" customHeight="1">
      <c r="A56" s="150" t="s">
        <v>119</v>
      </c>
      <c r="B56" s="150"/>
      <c r="C56" s="76"/>
      <c r="D56" s="77"/>
      <c r="E56" s="78"/>
      <c r="F56" s="79"/>
      <c r="G56" s="79"/>
      <c r="H56" s="79"/>
      <c r="I56" s="106"/>
      <c r="J56" s="78"/>
      <c r="K56" s="78"/>
      <c r="L56" s="106"/>
      <c r="M56" s="78"/>
      <c r="N56" s="78"/>
      <c r="O56" s="107"/>
      <c r="P56" s="80"/>
      <c r="Q56" s="78"/>
      <c r="R56" s="78"/>
    </row>
    <row r="57" spans="1:18" s="35" customFormat="1" ht="20.100000000000001" customHeight="1">
      <c r="A57" s="48" t="s">
        <v>111</v>
      </c>
      <c r="B57" s="51" t="s">
        <v>106</v>
      </c>
      <c r="C57" s="32"/>
      <c r="D57" s="33"/>
      <c r="E57" s="36"/>
      <c r="F57" s="34"/>
      <c r="G57" s="34"/>
      <c r="H57" s="34"/>
      <c r="I57" s="34"/>
      <c r="J57" s="36"/>
      <c r="K57" s="36"/>
      <c r="L57" s="34"/>
      <c r="M57" s="36"/>
      <c r="N57" s="36"/>
      <c r="O57" s="36"/>
      <c r="P57" s="44"/>
      <c r="Q57" s="36"/>
      <c r="R57" s="36"/>
    </row>
    <row r="58" spans="1:18" s="8" customFormat="1" ht="20.100000000000001" customHeight="1">
      <c r="A58" s="9">
        <v>1</v>
      </c>
      <c r="B58" s="10" t="s">
        <v>81</v>
      </c>
      <c r="C58" s="9">
        <v>291</v>
      </c>
      <c r="D58" s="10" t="s">
        <v>11</v>
      </c>
      <c r="E58" s="31">
        <v>118.75</v>
      </c>
      <c r="F58" s="13">
        <v>1.4</v>
      </c>
      <c r="G58" s="13">
        <v>0</v>
      </c>
      <c r="H58" s="13">
        <f t="shared" ref="H58:H61" si="17">SUM(F58:G58)</f>
        <v>1.4</v>
      </c>
      <c r="I58" s="34">
        <v>0</v>
      </c>
      <c r="J58" s="31">
        <v>1.2403999999999999</v>
      </c>
      <c r="K58" s="31">
        <v>0</v>
      </c>
      <c r="L58" s="34">
        <f t="shared" ref="L58:L61" si="18">SUM(J58:K58)</f>
        <v>1.2403999999999999</v>
      </c>
      <c r="M58" s="31">
        <v>0</v>
      </c>
      <c r="N58" s="31">
        <v>0</v>
      </c>
      <c r="O58" s="36">
        <f t="shared" ref="O58:O61" si="19">M58+N58</f>
        <v>0</v>
      </c>
      <c r="P58" s="14">
        <f t="shared" ref="P58:P61" si="20">L58+O58</f>
        <v>1.2403999999999999</v>
      </c>
      <c r="Q58" s="13">
        <v>0</v>
      </c>
      <c r="R58" s="13">
        <v>0</v>
      </c>
    </row>
    <row r="59" spans="1:18" s="35" customFormat="1" ht="20.100000000000001" customHeight="1">
      <c r="A59" s="32">
        <v>2</v>
      </c>
      <c r="B59" s="33" t="s">
        <v>82</v>
      </c>
      <c r="C59" s="32">
        <v>135</v>
      </c>
      <c r="D59" s="33" t="s">
        <v>12</v>
      </c>
      <c r="E59" s="31">
        <v>51.91</v>
      </c>
      <c r="F59" s="34">
        <v>0.75</v>
      </c>
      <c r="G59" s="34">
        <v>0</v>
      </c>
      <c r="H59" s="34">
        <f t="shared" si="17"/>
        <v>0.75</v>
      </c>
      <c r="I59" s="34">
        <v>0</v>
      </c>
      <c r="J59" s="36">
        <v>0.52710000000000001</v>
      </c>
      <c r="K59" s="36">
        <v>0</v>
      </c>
      <c r="L59" s="34">
        <f t="shared" si="18"/>
        <v>0.52710000000000001</v>
      </c>
      <c r="M59" s="36">
        <v>0</v>
      </c>
      <c r="N59" s="36">
        <v>0</v>
      </c>
      <c r="O59" s="36">
        <f t="shared" si="19"/>
        <v>0</v>
      </c>
      <c r="P59" s="14">
        <f t="shared" si="20"/>
        <v>0.52710000000000001</v>
      </c>
      <c r="Q59" s="34">
        <v>0</v>
      </c>
      <c r="R59" s="34">
        <v>0</v>
      </c>
    </row>
    <row r="60" spans="1:18" s="35" customFormat="1" ht="20.100000000000001" customHeight="1">
      <c r="A60" s="32">
        <v>3</v>
      </c>
      <c r="B60" s="33" t="s">
        <v>83</v>
      </c>
      <c r="C60" s="32">
        <v>101</v>
      </c>
      <c r="D60" s="33" t="s">
        <v>12</v>
      </c>
      <c r="E60" s="36">
        <v>0</v>
      </c>
      <c r="F60" s="34">
        <v>0.5</v>
      </c>
      <c r="G60" s="34">
        <v>0</v>
      </c>
      <c r="H60" s="34">
        <f t="shared" si="17"/>
        <v>0.5</v>
      </c>
      <c r="I60" s="34">
        <v>0</v>
      </c>
      <c r="J60" s="36">
        <v>0</v>
      </c>
      <c r="K60" s="36">
        <v>0</v>
      </c>
      <c r="L60" s="34">
        <f t="shared" si="18"/>
        <v>0</v>
      </c>
      <c r="M60" s="36">
        <v>0</v>
      </c>
      <c r="N60" s="36">
        <v>0</v>
      </c>
      <c r="O60" s="36">
        <f t="shared" si="19"/>
        <v>0</v>
      </c>
      <c r="P60" s="44">
        <f t="shared" si="20"/>
        <v>0</v>
      </c>
      <c r="Q60" s="34">
        <v>0</v>
      </c>
      <c r="R60" s="34">
        <v>0</v>
      </c>
    </row>
    <row r="61" spans="1:18" s="8" customFormat="1" ht="20.100000000000001" customHeight="1">
      <c r="A61" s="9">
        <v>4</v>
      </c>
      <c r="B61" s="43" t="s">
        <v>84</v>
      </c>
      <c r="C61" s="9">
        <v>726.6</v>
      </c>
      <c r="D61" s="10" t="s">
        <v>12</v>
      </c>
      <c r="E61" s="31">
        <v>343.44</v>
      </c>
      <c r="F61" s="13">
        <v>2.65</v>
      </c>
      <c r="G61" s="13">
        <v>0</v>
      </c>
      <c r="H61" s="13">
        <f t="shared" si="17"/>
        <v>2.65</v>
      </c>
      <c r="I61" s="34">
        <v>0</v>
      </c>
      <c r="J61" s="31">
        <v>2.2486000000000002</v>
      </c>
      <c r="K61" s="31">
        <v>0</v>
      </c>
      <c r="L61" s="34">
        <f t="shared" si="18"/>
        <v>2.2486000000000002</v>
      </c>
      <c r="M61" s="31">
        <v>0</v>
      </c>
      <c r="N61" s="31">
        <v>0</v>
      </c>
      <c r="O61" s="36">
        <f t="shared" si="19"/>
        <v>0</v>
      </c>
      <c r="P61" s="14">
        <f t="shared" si="20"/>
        <v>2.2486000000000002</v>
      </c>
      <c r="Q61" s="13">
        <v>0</v>
      </c>
      <c r="R61" s="13">
        <v>0</v>
      </c>
    </row>
    <row r="62" spans="1:18" s="49" customFormat="1" ht="20.100000000000001" customHeight="1">
      <c r="A62" s="50"/>
      <c r="B62" s="51" t="s">
        <v>105</v>
      </c>
      <c r="C62" s="50">
        <f>SUM(C58:C61)</f>
        <v>1253.5999999999999</v>
      </c>
      <c r="D62" s="51"/>
      <c r="E62" s="54">
        <f t="shared" ref="E62:R62" si="21">SUM(E58:E61)</f>
        <v>514.1</v>
      </c>
      <c r="F62" s="54">
        <f t="shared" si="21"/>
        <v>5.3</v>
      </c>
      <c r="G62" s="54">
        <f t="shared" si="21"/>
        <v>0</v>
      </c>
      <c r="H62" s="54">
        <f t="shared" si="21"/>
        <v>5.3</v>
      </c>
      <c r="I62" s="54">
        <f t="shared" si="21"/>
        <v>0</v>
      </c>
      <c r="J62" s="54">
        <f t="shared" si="21"/>
        <v>4.0160999999999998</v>
      </c>
      <c r="K62" s="54">
        <f t="shared" si="21"/>
        <v>0</v>
      </c>
      <c r="L62" s="54">
        <f t="shared" si="21"/>
        <v>4.0160999999999998</v>
      </c>
      <c r="M62" s="54">
        <f t="shared" si="21"/>
        <v>0</v>
      </c>
      <c r="N62" s="54">
        <f t="shared" si="21"/>
        <v>0</v>
      </c>
      <c r="O62" s="54">
        <f t="shared" si="21"/>
        <v>0</v>
      </c>
      <c r="P62" s="54">
        <f t="shared" si="21"/>
        <v>4.0160999999999998</v>
      </c>
      <c r="Q62" s="54">
        <f t="shared" si="21"/>
        <v>0</v>
      </c>
      <c r="R62" s="54">
        <f t="shared" si="21"/>
        <v>0</v>
      </c>
    </row>
    <row r="63" spans="1:18" s="8" customFormat="1" ht="20.100000000000001" customHeight="1">
      <c r="A63" s="48" t="s">
        <v>112</v>
      </c>
      <c r="B63" s="51" t="s">
        <v>107</v>
      </c>
      <c r="C63" s="56"/>
      <c r="D63" s="57"/>
      <c r="E63" s="59"/>
      <c r="F63" s="58"/>
      <c r="G63" s="58"/>
      <c r="H63" s="58"/>
      <c r="I63" s="106"/>
      <c r="J63" s="59"/>
      <c r="K63" s="59"/>
      <c r="L63" s="106"/>
      <c r="M63" s="59"/>
      <c r="N63" s="59"/>
      <c r="O63" s="107"/>
      <c r="P63" s="60"/>
      <c r="Q63" s="58"/>
      <c r="R63" s="58"/>
    </row>
    <row r="64" spans="1:18" s="35" customFormat="1" ht="20.100000000000001" customHeight="1">
      <c r="A64" s="104">
        <v>5</v>
      </c>
      <c r="B64" s="105" t="s">
        <v>89</v>
      </c>
      <c r="C64" s="104">
        <v>273.8</v>
      </c>
      <c r="D64" s="62" t="s">
        <v>7</v>
      </c>
      <c r="E64" s="46">
        <v>54.52</v>
      </c>
      <c r="F64" s="106">
        <v>1.65</v>
      </c>
      <c r="G64" s="106">
        <v>0</v>
      </c>
      <c r="H64" s="106">
        <f t="shared" ref="H64:H73" si="22">SUM(F64:G64)</f>
        <v>1.65</v>
      </c>
      <c r="I64" s="106">
        <v>0</v>
      </c>
      <c r="J64" s="107">
        <v>0.88570000000000004</v>
      </c>
      <c r="K64" s="107">
        <v>0</v>
      </c>
      <c r="L64" s="106">
        <f t="shared" ref="L64:L73" si="23">SUM(J64:K64)</f>
        <v>0.88570000000000004</v>
      </c>
      <c r="M64" s="107">
        <v>0</v>
      </c>
      <c r="N64" s="107">
        <v>0</v>
      </c>
      <c r="O64" s="107">
        <f t="shared" ref="O64:O73" si="24">M64+N64</f>
        <v>0</v>
      </c>
      <c r="P64" s="108">
        <f t="shared" ref="P64:P73" si="25">L64+O64</f>
        <v>0.88570000000000004</v>
      </c>
      <c r="Q64" s="106">
        <v>0</v>
      </c>
      <c r="R64" s="106">
        <v>0.42</v>
      </c>
    </row>
    <row r="65" spans="1:18" s="35" customFormat="1" ht="20.100000000000001" customHeight="1">
      <c r="A65" s="104">
        <v>6</v>
      </c>
      <c r="B65" s="45" t="s">
        <v>96</v>
      </c>
      <c r="C65" s="32">
        <v>32.5</v>
      </c>
      <c r="D65" s="33" t="s">
        <v>14</v>
      </c>
      <c r="E65" s="46">
        <v>17.100000000000001</v>
      </c>
      <c r="F65" s="34">
        <v>0.2</v>
      </c>
      <c r="G65" s="34">
        <v>0</v>
      </c>
      <c r="H65" s="34">
        <f t="shared" si="22"/>
        <v>0.2</v>
      </c>
      <c r="I65" s="34">
        <v>0</v>
      </c>
      <c r="J65" s="36">
        <v>0.14336666666666667</v>
      </c>
      <c r="K65" s="36">
        <v>0</v>
      </c>
      <c r="L65" s="34">
        <f t="shared" si="23"/>
        <v>0.14336666666666667</v>
      </c>
      <c r="M65" s="34">
        <v>0</v>
      </c>
      <c r="N65" s="34">
        <v>0</v>
      </c>
      <c r="O65" s="36">
        <f t="shared" si="24"/>
        <v>0</v>
      </c>
      <c r="P65" s="44">
        <f t="shared" si="25"/>
        <v>0.14336666666666667</v>
      </c>
      <c r="Q65" s="34">
        <v>0</v>
      </c>
      <c r="R65" s="34">
        <v>0</v>
      </c>
    </row>
    <row r="66" spans="1:18" s="35" customFormat="1" ht="20.100000000000001" customHeight="1">
      <c r="A66" s="32">
        <v>7</v>
      </c>
      <c r="B66" s="45" t="s">
        <v>97</v>
      </c>
      <c r="C66" s="32">
        <v>107</v>
      </c>
      <c r="D66" s="33" t="s">
        <v>15</v>
      </c>
      <c r="E66" s="46">
        <v>0</v>
      </c>
      <c r="F66" s="34">
        <v>0.45</v>
      </c>
      <c r="G66" s="34">
        <v>0</v>
      </c>
      <c r="H66" s="34">
        <f t="shared" si="22"/>
        <v>0.45</v>
      </c>
      <c r="I66" s="34">
        <v>0</v>
      </c>
      <c r="J66" s="36">
        <v>0</v>
      </c>
      <c r="K66" s="36">
        <v>0</v>
      </c>
      <c r="L66" s="34">
        <f t="shared" si="23"/>
        <v>0</v>
      </c>
      <c r="M66" s="34">
        <v>0</v>
      </c>
      <c r="N66" s="34">
        <v>0</v>
      </c>
      <c r="O66" s="36">
        <f t="shared" si="24"/>
        <v>0</v>
      </c>
      <c r="P66" s="44">
        <f t="shared" si="25"/>
        <v>0</v>
      </c>
      <c r="Q66" s="34">
        <v>0</v>
      </c>
      <c r="R66" s="34">
        <v>0</v>
      </c>
    </row>
    <row r="67" spans="1:18" s="8" customFormat="1" ht="20.100000000000001" customHeight="1">
      <c r="A67" s="56">
        <v>8</v>
      </c>
      <c r="B67" s="43" t="s">
        <v>98</v>
      </c>
      <c r="C67" s="9">
        <v>100</v>
      </c>
      <c r="D67" s="10" t="s">
        <v>15</v>
      </c>
      <c r="E67" s="46">
        <v>59.7</v>
      </c>
      <c r="F67" s="13">
        <v>0.45</v>
      </c>
      <c r="G67" s="13">
        <v>0</v>
      </c>
      <c r="H67" s="13">
        <f t="shared" si="22"/>
        <v>0.45</v>
      </c>
      <c r="I67" s="34">
        <v>0</v>
      </c>
      <c r="J67" s="31">
        <v>0.40699999999999997</v>
      </c>
      <c r="K67" s="31">
        <v>0</v>
      </c>
      <c r="L67" s="34">
        <f t="shared" si="23"/>
        <v>0.40699999999999997</v>
      </c>
      <c r="M67" s="13">
        <v>0</v>
      </c>
      <c r="N67" s="13">
        <v>0</v>
      </c>
      <c r="O67" s="36">
        <f t="shared" si="24"/>
        <v>0</v>
      </c>
      <c r="P67" s="14">
        <f t="shared" si="25"/>
        <v>0.40699999999999997</v>
      </c>
      <c r="Q67" s="13">
        <v>0</v>
      </c>
      <c r="R67" s="13">
        <v>0</v>
      </c>
    </row>
    <row r="68" spans="1:18" s="40" customFormat="1" ht="20.100000000000001" customHeight="1">
      <c r="A68" s="32">
        <v>9</v>
      </c>
      <c r="B68" s="45" t="s">
        <v>99</v>
      </c>
      <c r="C68" s="41">
        <v>186.2</v>
      </c>
      <c r="D68" s="33" t="s">
        <v>15</v>
      </c>
      <c r="E68" s="46">
        <v>0.67884269662921359</v>
      </c>
      <c r="F68" s="34">
        <v>0.89</v>
      </c>
      <c r="G68" s="34">
        <v>0</v>
      </c>
      <c r="H68" s="34">
        <f t="shared" si="22"/>
        <v>0.89</v>
      </c>
      <c r="I68" s="34">
        <v>0</v>
      </c>
      <c r="J68" s="36">
        <f>0.63/30</f>
        <v>2.1000000000000001E-2</v>
      </c>
      <c r="K68" s="36">
        <v>0</v>
      </c>
      <c r="L68" s="34">
        <f t="shared" si="23"/>
        <v>2.1000000000000001E-2</v>
      </c>
      <c r="M68" s="36">
        <v>0</v>
      </c>
      <c r="N68" s="36">
        <v>0</v>
      </c>
      <c r="O68" s="36">
        <f t="shared" si="24"/>
        <v>0</v>
      </c>
      <c r="P68" s="44">
        <f t="shared" si="25"/>
        <v>2.1000000000000001E-2</v>
      </c>
      <c r="Q68" s="34">
        <v>0</v>
      </c>
      <c r="R68" s="34">
        <v>0</v>
      </c>
    </row>
    <row r="69" spans="1:18" s="40" customFormat="1" ht="20.100000000000001" customHeight="1">
      <c r="A69" s="32">
        <v>10</v>
      </c>
      <c r="B69" s="45" t="s">
        <v>100</v>
      </c>
      <c r="C69" s="41">
        <f>127.2-30</f>
        <v>97.2</v>
      </c>
      <c r="D69" s="33" t="s">
        <v>11</v>
      </c>
      <c r="E69" s="46">
        <v>42.88</v>
      </c>
      <c r="F69" s="34">
        <v>0.5</v>
      </c>
      <c r="G69" s="34">
        <v>0</v>
      </c>
      <c r="H69" s="34">
        <f t="shared" si="22"/>
        <v>0.5</v>
      </c>
      <c r="I69" s="34">
        <v>0</v>
      </c>
      <c r="J69" s="36">
        <v>0.39300000000000002</v>
      </c>
      <c r="K69" s="36">
        <v>0</v>
      </c>
      <c r="L69" s="34">
        <f t="shared" si="23"/>
        <v>0.39300000000000002</v>
      </c>
      <c r="M69" s="36">
        <v>0</v>
      </c>
      <c r="N69" s="36">
        <v>0</v>
      </c>
      <c r="O69" s="36">
        <f t="shared" si="24"/>
        <v>0</v>
      </c>
      <c r="P69" s="44">
        <f t="shared" si="25"/>
        <v>0.39300000000000002</v>
      </c>
      <c r="Q69" s="34">
        <v>0</v>
      </c>
      <c r="R69" s="34">
        <v>0</v>
      </c>
    </row>
    <row r="70" spans="1:18" s="40" customFormat="1" ht="20.100000000000001" customHeight="1">
      <c r="A70" s="104">
        <v>11</v>
      </c>
      <c r="B70" s="45" t="s">
        <v>101</v>
      </c>
      <c r="C70" s="41">
        <v>69.760000000000005</v>
      </c>
      <c r="D70" s="33" t="s">
        <v>11</v>
      </c>
      <c r="E70" s="46">
        <v>38.75</v>
      </c>
      <c r="F70" s="34">
        <v>0.4</v>
      </c>
      <c r="G70" s="34">
        <v>0</v>
      </c>
      <c r="H70" s="34">
        <f t="shared" si="22"/>
        <v>0.4</v>
      </c>
      <c r="I70" s="34">
        <v>0</v>
      </c>
      <c r="J70" s="36">
        <v>0.29799999999999999</v>
      </c>
      <c r="K70" s="36">
        <v>0</v>
      </c>
      <c r="L70" s="34">
        <f t="shared" si="23"/>
        <v>0.29799999999999999</v>
      </c>
      <c r="M70" s="36">
        <v>0</v>
      </c>
      <c r="N70" s="36">
        <v>0</v>
      </c>
      <c r="O70" s="36">
        <f t="shared" si="24"/>
        <v>0</v>
      </c>
      <c r="P70" s="44">
        <f t="shared" si="25"/>
        <v>0.29799999999999999</v>
      </c>
      <c r="Q70" s="34">
        <v>0</v>
      </c>
      <c r="R70" s="34">
        <v>0</v>
      </c>
    </row>
    <row r="71" spans="1:18" s="40" customFormat="1" ht="20.100000000000001" customHeight="1">
      <c r="A71" s="104">
        <v>12</v>
      </c>
      <c r="B71" s="45" t="s">
        <v>102</v>
      </c>
      <c r="C71" s="41">
        <v>139.4</v>
      </c>
      <c r="D71" s="33" t="s">
        <v>11</v>
      </c>
      <c r="E71" s="46">
        <v>76.98</v>
      </c>
      <c r="F71" s="34">
        <v>0.66</v>
      </c>
      <c r="G71" s="34">
        <v>0</v>
      </c>
      <c r="H71" s="34">
        <f t="shared" si="22"/>
        <v>0.66</v>
      </c>
      <c r="I71" s="34">
        <v>0</v>
      </c>
      <c r="J71" s="36">
        <v>0.64039999999999997</v>
      </c>
      <c r="K71" s="36">
        <v>0</v>
      </c>
      <c r="L71" s="34">
        <f t="shared" si="23"/>
        <v>0.64039999999999997</v>
      </c>
      <c r="M71" s="36">
        <v>0</v>
      </c>
      <c r="N71" s="36">
        <v>0</v>
      </c>
      <c r="O71" s="36">
        <f t="shared" si="24"/>
        <v>0</v>
      </c>
      <c r="P71" s="44">
        <f t="shared" si="25"/>
        <v>0.64039999999999997</v>
      </c>
      <c r="Q71" s="34">
        <v>0</v>
      </c>
      <c r="R71" s="34">
        <v>0</v>
      </c>
    </row>
    <row r="72" spans="1:18" s="40" customFormat="1" ht="20.100000000000001" customHeight="1">
      <c r="A72" s="104">
        <v>13</v>
      </c>
      <c r="B72" s="45" t="s">
        <v>103</v>
      </c>
      <c r="C72" s="41">
        <v>42</v>
      </c>
      <c r="D72" s="33" t="s">
        <v>12</v>
      </c>
      <c r="E72" s="46">
        <v>0</v>
      </c>
      <c r="F72" s="34">
        <v>0.4</v>
      </c>
      <c r="G72" s="34">
        <v>0</v>
      </c>
      <c r="H72" s="34">
        <f t="shared" si="22"/>
        <v>0.4</v>
      </c>
      <c r="I72" s="34">
        <v>0</v>
      </c>
      <c r="J72" s="36">
        <v>0</v>
      </c>
      <c r="K72" s="36">
        <v>0</v>
      </c>
      <c r="L72" s="34">
        <f t="shared" si="23"/>
        <v>0</v>
      </c>
      <c r="M72" s="36">
        <v>0</v>
      </c>
      <c r="N72" s="36">
        <v>0</v>
      </c>
      <c r="O72" s="36">
        <f t="shared" si="24"/>
        <v>0</v>
      </c>
      <c r="P72" s="44">
        <f t="shared" si="25"/>
        <v>0</v>
      </c>
      <c r="Q72" s="34">
        <v>0</v>
      </c>
      <c r="R72" s="34">
        <v>0</v>
      </c>
    </row>
    <row r="73" spans="1:18" s="40" customFormat="1" ht="20.100000000000001" customHeight="1">
      <c r="A73" s="104">
        <v>14</v>
      </c>
      <c r="B73" s="45" t="s">
        <v>104</v>
      </c>
      <c r="C73" s="41">
        <v>63</v>
      </c>
      <c r="D73" s="33" t="s">
        <v>12</v>
      </c>
      <c r="E73" s="46">
        <v>11.49</v>
      </c>
      <c r="F73" s="34">
        <v>0.5</v>
      </c>
      <c r="G73" s="34">
        <v>0</v>
      </c>
      <c r="H73" s="34">
        <f t="shared" si="22"/>
        <v>0.5</v>
      </c>
      <c r="I73" s="34">
        <v>0</v>
      </c>
      <c r="J73" s="36">
        <v>0.17063333333333333</v>
      </c>
      <c r="K73" s="36">
        <v>0</v>
      </c>
      <c r="L73" s="34">
        <f t="shared" si="23"/>
        <v>0.17063333333333333</v>
      </c>
      <c r="M73" s="36">
        <v>0</v>
      </c>
      <c r="N73" s="36">
        <v>0</v>
      </c>
      <c r="O73" s="36">
        <f t="shared" si="24"/>
        <v>0</v>
      </c>
      <c r="P73" s="44">
        <f t="shared" si="25"/>
        <v>0.17063333333333333</v>
      </c>
      <c r="Q73" s="34">
        <v>0</v>
      </c>
      <c r="R73" s="34">
        <v>0</v>
      </c>
    </row>
    <row r="74" spans="1:18" s="49" customFormat="1" ht="20.100000000000001" customHeight="1">
      <c r="A74" s="50"/>
      <c r="B74" s="51" t="s">
        <v>105</v>
      </c>
      <c r="C74" s="50">
        <f>SUM(C64:C73)</f>
        <v>1110.8600000000001</v>
      </c>
      <c r="D74" s="51"/>
      <c r="E74" s="54">
        <f t="shared" ref="E74:R74" si="26">SUM(E64:E73)</f>
        <v>302.09884269662922</v>
      </c>
      <c r="F74" s="54">
        <f t="shared" si="26"/>
        <v>6.1000000000000014</v>
      </c>
      <c r="G74" s="54">
        <f t="shared" si="26"/>
        <v>0</v>
      </c>
      <c r="H74" s="54">
        <f t="shared" si="26"/>
        <v>6.1000000000000014</v>
      </c>
      <c r="I74" s="54">
        <f t="shared" si="26"/>
        <v>0</v>
      </c>
      <c r="J74" s="54">
        <f t="shared" si="26"/>
        <v>2.9591000000000003</v>
      </c>
      <c r="K74" s="54">
        <f t="shared" si="26"/>
        <v>0</v>
      </c>
      <c r="L74" s="54">
        <f t="shared" si="26"/>
        <v>2.9591000000000003</v>
      </c>
      <c r="M74" s="54">
        <f t="shared" si="26"/>
        <v>0</v>
      </c>
      <c r="N74" s="54">
        <f t="shared" si="26"/>
        <v>0</v>
      </c>
      <c r="O74" s="54">
        <f t="shared" si="26"/>
        <v>0</v>
      </c>
      <c r="P74" s="54">
        <f t="shared" si="26"/>
        <v>2.9591000000000003</v>
      </c>
      <c r="Q74" s="54">
        <f t="shared" si="26"/>
        <v>0</v>
      </c>
      <c r="R74" s="54">
        <f t="shared" si="26"/>
        <v>0.42</v>
      </c>
    </row>
    <row r="75" spans="1:18" s="40" customFormat="1" ht="20.100000000000001" customHeight="1">
      <c r="A75" s="63" t="s">
        <v>113</v>
      </c>
      <c r="B75" s="61" t="s">
        <v>108</v>
      </c>
      <c r="C75" s="64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</row>
    <row r="76" spans="1:18" s="35" customFormat="1" ht="20.100000000000001" customHeight="1">
      <c r="A76" s="32">
        <v>15</v>
      </c>
      <c r="B76" s="62" t="s">
        <v>64</v>
      </c>
      <c r="C76" s="32">
        <v>119.8</v>
      </c>
      <c r="D76" s="33" t="s">
        <v>15</v>
      </c>
      <c r="E76" s="42">
        <v>0</v>
      </c>
      <c r="F76" s="34">
        <v>0.5</v>
      </c>
      <c r="G76" s="34">
        <v>0</v>
      </c>
      <c r="H76" s="34">
        <f t="shared" ref="H76:H78" si="27">SUM(F76:G76)</f>
        <v>0.5</v>
      </c>
      <c r="I76" s="34">
        <v>0</v>
      </c>
      <c r="J76" s="34">
        <v>0</v>
      </c>
      <c r="K76" s="34">
        <v>0</v>
      </c>
      <c r="L76" s="34">
        <f t="shared" ref="L76:L78" si="28">SUM(J76:K76)</f>
        <v>0</v>
      </c>
      <c r="M76" s="34">
        <v>0</v>
      </c>
      <c r="N76" s="34">
        <v>0</v>
      </c>
      <c r="O76" s="36">
        <f t="shared" ref="O76:O78" si="29">M76+N76</f>
        <v>0</v>
      </c>
      <c r="P76" s="44">
        <f t="shared" ref="P76:P78" si="30">L76+O76</f>
        <v>0</v>
      </c>
      <c r="Q76" s="34">
        <v>0</v>
      </c>
      <c r="R76" s="34">
        <v>0</v>
      </c>
    </row>
    <row r="77" spans="1:18" s="8" customFormat="1" ht="20.100000000000001" customHeight="1">
      <c r="A77" s="32">
        <v>16</v>
      </c>
      <c r="B77" s="10" t="s">
        <v>65</v>
      </c>
      <c r="C77" s="9">
        <v>330.5</v>
      </c>
      <c r="D77" s="10" t="s">
        <v>15</v>
      </c>
      <c r="E77" s="42">
        <v>0</v>
      </c>
      <c r="F77" s="13">
        <v>1.5</v>
      </c>
      <c r="G77" s="13">
        <v>0</v>
      </c>
      <c r="H77" s="13">
        <f t="shared" si="27"/>
        <v>1.5</v>
      </c>
      <c r="I77" s="34">
        <v>0</v>
      </c>
      <c r="J77" s="13">
        <v>0</v>
      </c>
      <c r="K77" s="13">
        <v>0</v>
      </c>
      <c r="L77" s="34">
        <f t="shared" si="28"/>
        <v>0</v>
      </c>
      <c r="M77" s="13">
        <v>0</v>
      </c>
      <c r="N77" s="13">
        <v>0</v>
      </c>
      <c r="O77" s="36">
        <f t="shared" si="29"/>
        <v>0</v>
      </c>
      <c r="P77" s="14">
        <f t="shared" si="30"/>
        <v>0</v>
      </c>
      <c r="Q77" s="13">
        <v>0</v>
      </c>
      <c r="R77" s="13">
        <v>0</v>
      </c>
    </row>
    <row r="78" spans="1:18" s="35" customFormat="1" ht="20.100000000000001" customHeight="1">
      <c r="A78" s="32">
        <v>17</v>
      </c>
      <c r="B78" s="33" t="s">
        <v>18</v>
      </c>
      <c r="C78" s="32">
        <v>52.8</v>
      </c>
      <c r="D78" s="33" t="s">
        <v>15</v>
      </c>
      <c r="E78" s="42">
        <v>0</v>
      </c>
      <c r="F78" s="34">
        <v>0.38</v>
      </c>
      <c r="G78" s="34">
        <v>0</v>
      </c>
      <c r="H78" s="34">
        <f t="shared" si="27"/>
        <v>0.38</v>
      </c>
      <c r="I78" s="34">
        <v>0</v>
      </c>
      <c r="J78" s="34">
        <v>0</v>
      </c>
      <c r="K78" s="34">
        <v>0</v>
      </c>
      <c r="L78" s="34">
        <f t="shared" si="28"/>
        <v>0</v>
      </c>
      <c r="M78" s="34">
        <v>0</v>
      </c>
      <c r="N78" s="34">
        <v>0</v>
      </c>
      <c r="O78" s="36">
        <f t="shared" si="29"/>
        <v>0</v>
      </c>
      <c r="P78" s="44">
        <f t="shared" si="30"/>
        <v>0</v>
      </c>
      <c r="Q78" s="34">
        <v>0</v>
      </c>
      <c r="R78" s="34">
        <v>0</v>
      </c>
    </row>
    <row r="79" spans="1:18" s="49" customFormat="1" ht="20.100000000000001" customHeight="1">
      <c r="A79" s="50"/>
      <c r="B79" s="51" t="s">
        <v>105</v>
      </c>
      <c r="C79" s="50">
        <f>SUM(C76:C78)</f>
        <v>503.1</v>
      </c>
      <c r="D79" s="51"/>
      <c r="E79" s="54">
        <v>0</v>
      </c>
      <c r="F79" s="54">
        <f t="shared" ref="F79:R79" si="31">SUM(F76:F78)</f>
        <v>2.38</v>
      </c>
      <c r="G79" s="54">
        <f t="shared" si="31"/>
        <v>0</v>
      </c>
      <c r="H79" s="54">
        <f t="shared" si="31"/>
        <v>2.38</v>
      </c>
      <c r="I79" s="54">
        <f t="shared" si="31"/>
        <v>0</v>
      </c>
      <c r="J79" s="54">
        <f t="shared" si="31"/>
        <v>0</v>
      </c>
      <c r="K79" s="54">
        <f t="shared" si="31"/>
        <v>0</v>
      </c>
      <c r="L79" s="54">
        <f t="shared" si="31"/>
        <v>0</v>
      </c>
      <c r="M79" s="54">
        <f t="shared" si="31"/>
        <v>0</v>
      </c>
      <c r="N79" s="54">
        <f t="shared" si="31"/>
        <v>0</v>
      </c>
      <c r="O79" s="54">
        <f t="shared" si="31"/>
        <v>0</v>
      </c>
      <c r="P79" s="54">
        <f t="shared" si="31"/>
        <v>0</v>
      </c>
      <c r="Q79" s="54">
        <f t="shared" si="31"/>
        <v>0</v>
      </c>
      <c r="R79" s="54">
        <f t="shared" si="31"/>
        <v>0</v>
      </c>
    </row>
    <row r="80" spans="1:18" s="74" customFormat="1" ht="20.100000000000001" customHeight="1">
      <c r="A80" s="69" t="s">
        <v>115</v>
      </c>
      <c r="B80" s="70" t="s">
        <v>114</v>
      </c>
      <c r="C80" s="71">
        <f>C62+C74+C79</f>
        <v>2867.56</v>
      </c>
      <c r="D80" s="71"/>
      <c r="E80" s="72">
        <f t="shared" ref="E80:R80" si="32">E62+E74+E79</f>
        <v>816.1988426966293</v>
      </c>
      <c r="F80" s="72">
        <f t="shared" si="32"/>
        <v>13.780000000000001</v>
      </c>
      <c r="G80" s="72">
        <f t="shared" si="32"/>
        <v>0</v>
      </c>
      <c r="H80" s="72">
        <f>H62+H74+H79</f>
        <v>13.780000000000001</v>
      </c>
      <c r="I80" s="72">
        <f t="shared" si="32"/>
        <v>0</v>
      </c>
      <c r="J80" s="72">
        <f t="shared" si="32"/>
        <v>6.9752000000000001</v>
      </c>
      <c r="K80" s="72">
        <f t="shared" si="32"/>
        <v>0</v>
      </c>
      <c r="L80" s="72">
        <f t="shared" si="32"/>
        <v>6.9752000000000001</v>
      </c>
      <c r="M80" s="72">
        <f t="shared" si="32"/>
        <v>0</v>
      </c>
      <c r="N80" s="72">
        <f t="shared" si="32"/>
        <v>0</v>
      </c>
      <c r="O80" s="72">
        <f t="shared" si="32"/>
        <v>0</v>
      </c>
      <c r="P80" s="72">
        <f t="shared" si="32"/>
        <v>6.9752000000000001</v>
      </c>
      <c r="Q80" s="72">
        <f t="shared" si="32"/>
        <v>0</v>
      </c>
      <c r="R80" s="73">
        <f t="shared" si="32"/>
        <v>0.42</v>
      </c>
    </row>
    <row r="81" spans="1:18" s="28" customFormat="1" ht="21.75" customHeight="1">
      <c r="A81" s="26" t="s">
        <v>6</v>
      </c>
      <c r="B81" s="24" t="s">
        <v>116</v>
      </c>
      <c r="C81" s="25">
        <f>C55+C80</f>
        <v>23636.05</v>
      </c>
      <c r="D81" s="25"/>
      <c r="E81" s="27">
        <f t="shared" ref="E81:R81" si="33">E55+E80</f>
        <v>1339.9388426966293</v>
      </c>
      <c r="F81" s="27">
        <f t="shared" si="33"/>
        <v>52.414000000000001</v>
      </c>
      <c r="G81" s="27">
        <f t="shared" si="33"/>
        <v>30.939999999999998</v>
      </c>
      <c r="H81" s="27">
        <f t="shared" si="33"/>
        <v>83.353999999999999</v>
      </c>
      <c r="I81" s="27">
        <f t="shared" si="33"/>
        <v>7.48</v>
      </c>
      <c r="J81" s="27">
        <f t="shared" si="33"/>
        <v>9.4220000000000006</v>
      </c>
      <c r="K81" s="27">
        <f t="shared" si="33"/>
        <v>0.68569999999999998</v>
      </c>
      <c r="L81" s="27">
        <f t="shared" si="33"/>
        <v>10.107699999999999</v>
      </c>
      <c r="M81" s="27">
        <f t="shared" si="33"/>
        <v>0.63029999999999997</v>
      </c>
      <c r="N81" s="27">
        <f t="shared" si="33"/>
        <v>0.38139999999999996</v>
      </c>
      <c r="O81" s="27">
        <f t="shared" si="33"/>
        <v>1.0117</v>
      </c>
      <c r="P81" s="27">
        <f t="shared" si="33"/>
        <v>11.119399999999999</v>
      </c>
      <c r="Q81" s="27">
        <f t="shared" si="33"/>
        <v>0</v>
      </c>
      <c r="R81" s="27">
        <f t="shared" si="33"/>
        <v>0.42</v>
      </c>
    </row>
    <row r="82" spans="1:18" ht="12.75" customHeight="1">
      <c r="A82" s="21"/>
      <c r="B82" s="4"/>
      <c r="C82" s="21"/>
      <c r="D82" s="21"/>
      <c r="E82" s="5"/>
      <c r="F82" s="5"/>
      <c r="G82" s="5"/>
      <c r="H82" s="5"/>
      <c r="I82" s="113"/>
      <c r="J82" s="5"/>
      <c r="K82" s="5"/>
      <c r="L82" s="113"/>
      <c r="M82" s="5"/>
      <c r="N82" s="5"/>
      <c r="O82" s="113"/>
      <c r="P82" s="5"/>
      <c r="Q82" s="5"/>
      <c r="R82" s="5"/>
    </row>
    <row r="83" spans="1:18" ht="12.95" customHeight="1">
      <c r="A83" s="149"/>
      <c r="B83" s="149"/>
      <c r="C83" s="21"/>
      <c r="D83" s="21"/>
      <c r="E83" s="5"/>
      <c r="F83" s="5"/>
      <c r="G83" s="5"/>
      <c r="H83" s="5"/>
      <c r="I83" s="113"/>
      <c r="J83" s="5"/>
      <c r="K83" s="5"/>
      <c r="L83" s="113"/>
      <c r="M83" s="5"/>
      <c r="N83" s="5"/>
      <c r="O83" s="113"/>
      <c r="P83" s="5"/>
      <c r="Q83" s="5"/>
      <c r="R83" s="5"/>
    </row>
    <row r="84" spans="1:18" ht="16.5" customHeight="1" thickBot="1">
      <c r="A84" s="20"/>
      <c r="D84" s="154" t="s">
        <v>35</v>
      </c>
      <c r="E84" s="154"/>
      <c r="F84" s="154"/>
      <c r="G84" s="154"/>
      <c r="H84" s="154"/>
      <c r="I84" s="154"/>
      <c r="K84" s="5"/>
      <c r="L84" s="113"/>
      <c r="M84" s="5"/>
      <c r="N84" s="5"/>
      <c r="O84" s="113"/>
      <c r="P84" s="5"/>
      <c r="Q84" s="5"/>
      <c r="R84" s="5"/>
    </row>
    <row r="85" spans="1:18" ht="33.75" customHeight="1">
      <c r="A85" s="6"/>
      <c r="B85" s="5"/>
      <c r="C85" s="164" t="s">
        <v>117</v>
      </c>
      <c r="D85" s="165"/>
      <c r="E85" s="138" t="s">
        <v>25</v>
      </c>
      <c r="F85" s="137" t="s">
        <v>46</v>
      </c>
      <c r="G85" s="138"/>
      <c r="H85" s="139"/>
      <c r="I85" s="140" t="s">
        <v>38</v>
      </c>
      <c r="J85" s="143" t="s">
        <v>47</v>
      </c>
      <c r="K85" s="144"/>
      <c r="L85" s="144"/>
      <c r="M85" s="144"/>
      <c r="N85" s="144"/>
      <c r="O85" s="145"/>
      <c r="P85" s="146"/>
      <c r="Q85" s="151" t="s">
        <v>120</v>
      </c>
      <c r="R85" s="151" t="s">
        <v>121</v>
      </c>
    </row>
    <row r="86" spans="1:18" ht="32.25" customHeight="1">
      <c r="A86" s="6"/>
      <c r="B86" s="5"/>
      <c r="C86" s="166"/>
      <c r="D86" s="167"/>
      <c r="E86" s="124"/>
      <c r="F86" s="155" t="s">
        <v>41</v>
      </c>
      <c r="G86" s="157" t="s">
        <v>22</v>
      </c>
      <c r="H86" s="168" t="s">
        <v>31</v>
      </c>
      <c r="I86" s="141"/>
      <c r="J86" s="159" t="s">
        <v>36</v>
      </c>
      <c r="K86" s="160"/>
      <c r="L86" s="161"/>
      <c r="M86" s="128" t="s">
        <v>37</v>
      </c>
      <c r="N86" s="129"/>
      <c r="O86" s="130"/>
      <c r="P86" s="162" t="s">
        <v>21</v>
      </c>
      <c r="Q86" s="152"/>
      <c r="R86" s="152"/>
    </row>
    <row r="87" spans="1:18" s="3" customFormat="1" ht="48.75" customHeight="1" thickBot="1">
      <c r="A87" s="6"/>
      <c r="B87" s="5"/>
      <c r="C87" s="166"/>
      <c r="D87" s="167"/>
      <c r="E87" s="171"/>
      <c r="F87" s="156"/>
      <c r="G87" s="158"/>
      <c r="H87" s="169"/>
      <c r="I87" s="142"/>
      <c r="J87" s="39" t="s">
        <v>39</v>
      </c>
      <c r="K87" s="37" t="s">
        <v>43</v>
      </c>
      <c r="L87" s="117" t="s">
        <v>31</v>
      </c>
      <c r="M87" s="38" t="s">
        <v>40</v>
      </c>
      <c r="N87" s="38" t="s">
        <v>20</v>
      </c>
      <c r="O87" s="120" t="s">
        <v>31</v>
      </c>
      <c r="P87" s="163"/>
      <c r="Q87" s="153"/>
      <c r="R87" s="153"/>
    </row>
    <row r="88" spans="1:18" s="3" customFormat="1" ht="21" customHeight="1">
      <c r="A88" s="6"/>
      <c r="C88" s="172" t="s">
        <v>118</v>
      </c>
      <c r="D88" s="172"/>
      <c r="E88" s="102">
        <f>C55</f>
        <v>20768.489999999998</v>
      </c>
      <c r="F88" s="84">
        <f t="shared" ref="F88:P88" si="34">F55</f>
        <v>38.634</v>
      </c>
      <c r="G88" s="85">
        <f t="shared" si="34"/>
        <v>30.939999999999998</v>
      </c>
      <c r="H88" s="86">
        <f t="shared" si="34"/>
        <v>69.573999999999998</v>
      </c>
      <c r="I88" s="86">
        <f t="shared" si="34"/>
        <v>7.48</v>
      </c>
      <c r="J88" s="87">
        <f t="shared" si="34"/>
        <v>2.4467999999999996</v>
      </c>
      <c r="K88" s="87">
        <f t="shared" si="34"/>
        <v>0.68569999999999998</v>
      </c>
      <c r="L88" s="86">
        <f t="shared" si="34"/>
        <v>3.1324999999999998</v>
      </c>
      <c r="M88" s="87">
        <f t="shared" si="34"/>
        <v>0.63029999999999997</v>
      </c>
      <c r="N88" s="87">
        <f t="shared" si="34"/>
        <v>0.38139999999999996</v>
      </c>
      <c r="O88" s="86">
        <f t="shared" si="34"/>
        <v>1.0117</v>
      </c>
      <c r="P88" s="88">
        <f t="shared" si="34"/>
        <v>4.1441999999999997</v>
      </c>
      <c r="Q88" s="89">
        <f>(E55*1000)/(C55*24*30)</f>
        <v>3.5025014657621555E-2</v>
      </c>
      <c r="R88" s="96">
        <v>0.14625209195707622</v>
      </c>
    </row>
    <row r="89" spans="1:18" s="3" customFormat="1" ht="23.25" customHeight="1">
      <c r="A89" s="6"/>
      <c r="C89" s="173" t="s">
        <v>119</v>
      </c>
      <c r="D89" s="173"/>
      <c r="E89" s="94">
        <f>C80</f>
        <v>2867.56</v>
      </c>
      <c r="F89" s="90">
        <f t="shared" ref="F89:P89" si="35">F80</f>
        <v>13.780000000000001</v>
      </c>
      <c r="G89" s="91">
        <f t="shared" si="35"/>
        <v>0</v>
      </c>
      <c r="H89" s="92">
        <f t="shared" si="35"/>
        <v>13.780000000000001</v>
      </c>
      <c r="I89" s="92">
        <f t="shared" si="35"/>
        <v>0</v>
      </c>
      <c r="J89" s="91">
        <f t="shared" si="35"/>
        <v>6.9752000000000001</v>
      </c>
      <c r="K89" s="91">
        <f t="shared" si="35"/>
        <v>0</v>
      </c>
      <c r="L89" s="92">
        <f t="shared" si="35"/>
        <v>6.9752000000000001</v>
      </c>
      <c r="M89" s="91">
        <f t="shared" si="35"/>
        <v>0</v>
      </c>
      <c r="N89" s="91">
        <f t="shared" si="35"/>
        <v>0</v>
      </c>
      <c r="O89" s="92">
        <f t="shared" si="35"/>
        <v>0</v>
      </c>
      <c r="P89" s="92">
        <f t="shared" si="35"/>
        <v>6.9752000000000001</v>
      </c>
      <c r="Q89" s="93">
        <f>(E80*1000)/(C80*24*30)</f>
        <v>0.39532198236316535</v>
      </c>
      <c r="R89" s="97">
        <v>0.41972056884421471</v>
      </c>
    </row>
    <row r="90" spans="1:18" s="3" customFormat="1" ht="21.75" customHeight="1" thickBot="1">
      <c r="A90" s="6"/>
      <c r="C90" s="174" t="s">
        <v>31</v>
      </c>
      <c r="D90" s="174"/>
      <c r="E90" s="95">
        <f>C81</f>
        <v>23636.05</v>
      </c>
      <c r="F90" s="98">
        <f t="shared" ref="F90:P90" si="36">F81</f>
        <v>52.414000000000001</v>
      </c>
      <c r="G90" s="99">
        <f t="shared" si="36"/>
        <v>30.939999999999998</v>
      </c>
      <c r="H90" s="99">
        <f t="shared" si="36"/>
        <v>83.353999999999999</v>
      </c>
      <c r="I90" s="99">
        <f t="shared" si="36"/>
        <v>7.48</v>
      </c>
      <c r="J90" s="99">
        <f t="shared" si="36"/>
        <v>9.4220000000000006</v>
      </c>
      <c r="K90" s="99">
        <f t="shared" si="36"/>
        <v>0.68569999999999998</v>
      </c>
      <c r="L90" s="99">
        <f t="shared" si="36"/>
        <v>10.107699999999999</v>
      </c>
      <c r="M90" s="99">
        <f t="shared" si="36"/>
        <v>0.63029999999999997</v>
      </c>
      <c r="N90" s="99">
        <f t="shared" si="36"/>
        <v>0.38139999999999996</v>
      </c>
      <c r="O90" s="99">
        <f t="shared" si="36"/>
        <v>1.0117</v>
      </c>
      <c r="P90" s="99">
        <f t="shared" si="36"/>
        <v>11.119399999999999</v>
      </c>
      <c r="Q90" s="100">
        <f>(E81*1000)/(C81*24*30)</f>
        <v>7.8736767370689478E-2</v>
      </c>
      <c r="R90" s="101">
        <v>0.17942968574209878</v>
      </c>
    </row>
    <row r="91" spans="1:18" ht="14.25" customHeight="1">
      <c r="A91" s="148" t="s">
        <v>33</v>
      </c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</row>
    <row r="92" spans="1:18" ht="14.25" customHeight="1">
      <c r="A92" s="148" t="s">
        <v>26</v>
      </c>
      <c r="B92" s="148"/>
      <c r="C92" s="29"/>
      <c r="D92" s="148" t="s">
        <v>27</v>
      </c>
      <c r="E92" s="148"/>
      <c r="F92" s="148"/>
      <c r="G92" s="148"/>
      <c r="H92" s="148"/>
      <c r="I92" s="148"/>
      <c r="J92" s="29"/>
      <c r="K92" s="29"/>
      <c r="L92" s="114"/>
      <c r="M92" s="29"/>
      <c r="N92" s="29"/>
      <c r="O92" s="114"/>
      <c r="P92" s="29"/>
      <c r="Q92" s="29"/>
      <c r="R92" s="29"/>
    </row>
    <row r="93" spans="1:18" ht="14.25" customHeight="1">
      <c r="A93" s="148" t="s">
        <v>30</v>
      </c>
      <c r="B93" s="148"/>
      <c r="C93" s="148"/>
      <c r="D93" s="148"/>
      <c r="E93" s="148"/>
      <c r="F93" s="148"/>
      <c r="G93" s="148"/>
      <c r="H93" s="148"/>
      <c r="I93" s="148"/>
      <c r="J93" s="29"/>
      <c r="K93" s="29"/>
      <c r="L93" s="114"/>
      <c r="M93" s="29"/>
      <c r="N93" s="29"/>
      <c r="O93" s="114"/>
      <c r="P93" s="29"/>
      <c r="Q93" s="29"/>
      <c r="R93" s="29"/>
    </row>
    <row r="94" spans="1:18" ht="14.25" customHeight="1">
      <c r="A94" s="148" t="s">
        <v>32</v>
      </c>
      <c r="B94" s="148"/>
      <c r="C94" s="148"/>
      <c r="D94" s="148"/>
      <c r="E94" s="148"/>
      <c r="F94" s="148"/>
      <c r="G94" s="148"/>
      <c r="H94" s="148"/>
      <c r="I94" s="148"/>
      <c r="J94" s="29"/>
      <c r="K94" s="29"/>
      <c r="L94" s="114"/>
      <c r="M94" s="29"/>
      <c r="N94" s="29"/>
      <c r="O94" s="114"/>
      <c r="P94" s="29"/>
      <c r="Q94" s="29"/>
      <c r="R94" s="29"/>
    </row>
    <row r="95" spans="1:18" ht="15" customHeight="1">
      <c r="A95" s="148" t="s">
        <v>34</v>
      </c>
      <c r="B95" s="148"/>
      <c r="C95" s="148"/>
      <c r="D95" s="148"/>
      <c r="E95" s="148"/>
      <c r="F95" s="148"/>
      <c r="G95" s="19"/>
      <c r="H95" s="19"/>
      <c r="I95" s="114"/>
      <c r="J95" s="19"/>
      <c r="K95" s="19"/>
      <c r="L95" s="114"/>
      <c r="M95" s="23"/>
      <c r="N95" s="23"/>
      <c r="O95" s="114"/>
      <c r="P95" s="19"/>
      <c r="Q95" s="19"/>
      <c r="R95" s="19"/>
    </row>
    <row r="96" spans="1:18" ht="15.75" customHeight="1">
      <c r="A96" s="148" t="s">
        <v>24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9"/>
      <c r="L96" s="114"/>
      <c r="M96" s="23"/>
      <c r="N96" s="23"/>
      <c r="O96" s="114"/>
      <c r="P96" s="19"/>
      <c r="Q96" s="19"/>
      <c r="R96" s="19"/>
    </row>
    <row r="97" spans="1:18" ht="14.25" customHeight="1">
      <c r="A97" s="170" t="s">
        <v>44</v>
      </c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</row>
    <row r="98" spans="1:18" ht="14.25" customHeight="1">
      <c r="A98" s="170"/>
      <c r="B98" s="170"/>
      <c r="C98" s="170"/>
      <c r="D98" s="170"/>
      <c r="E98" s="170"/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</row>
    <row r="99" spans="1:18">
      <c r="A99" s="1"/>
      <c r="B99" s="1"/>
      <c r="C99" s="7"/>
      <c r="D99" s="1"/>
      <c r="E99" s="1"/>
      <c r="F99" s="1"/>
      <c r="G99" s="1"/>
      <c r="H99" s="1"/>
      <c r="I99" s="115"/>
      <c r="J99" s="1"/>
      <c r="K99" s="1"/>
      <c r="L99" s="115"/>
      <c r="M99" s="1"/>
      <c r="N99" s="11"/>
      <c r="O99" s="122"/>
      <c r="Q99" s="1"/>
      <c r="R99" s="1"/>
    </row>
    <row r="100" spans="1:18">
      <c r="A100" s="1"/>
      <c r="B100" s="1"/>
      <c r="C100" s="7"/>
      <c r="D100" s="1"/>
      <c r="E100" s="1"/>
      <c r="F100" s="1"/>
      <c r="G100" s="1"/>
      <c r="H100" s="1"/>
      <c r="I100" s="115"/>
      <c r="J100" s="1"/>
      <c r="K100" s="1"/>
      <c r="L100" s="115"/>
      <c r="M100" s="1"/>
      <c r="N100" s="1"/>
      <c r="O100" s="115"/>
      <c r="Q100" s="1"/>
      <c r="R100" s="1"/>
    </row>
  </sheetData>
  <mergeCells count="50">
    <mergeCell ref="E85:E87"/>
    <mergeCell ref="H86:H87"/>
    <mergeCell ref="A92:B92"/>
    <mergeCell ref="D92:I92"/>
    <mergeCell ref="C88:D88"/>
    <mergeCell ref="C89:D89"/>
    <mergeCell ref="C90:D90"/>
    <mergeCell ref="A98:R98"/>
    <mergeCell ref="A93:I93"/>
    <mergeCell ref="A94:I94"/>
    <mergeCell ref="A95:F95"/>
    <mergeCell ref="A96:J96"/>
    <mergeCell ref="A97:R97"/>
    <mergeCell ref="F6:F7"/>
    <mergeCell ref="G6:G7"/>
    <mergeCell ref="H6:H7"/>
    <mergeCell ref="J6:L6"/>
    <mergeCell ref="P6:P7"/>
    <mergeCell ref="A8:B8"/>
    <mergeCell ref="A91:R91"/>
    <mergeCell ref="A83:B83"/>
    <mergeCell ref="A56:B56"/>
    <mergeCell ref="Q85:Q87"/>
    <mergeCell ref="D84:I84"/>
    <mergeCell ref="R85:R87"/>
    <mergeCell ref="F85:H85"/>
    <mergeCell ref="I85:I87"/>
    <mergeCell ref="J85:P85"/>
    <mergeCell ref="F86:F87"/>
    <mergeCell ref="G86:G87"/>
    <mergeCell ref="J86:L86"/>
    <mergeCell ref="M86:O86"/>
    <mergeCell ref="P86:P87"/>
    <mergeCell ref="C85:D87"/>
    <mergeCell ref="A1:R1"/>
    <mergeCell ref="A2:R2"/>
    <mergeCell ref="A3:R3"/>
    <mergeCell ref="A5:A7"/>
    <mergeCell ref="B5:B7"/>
    <mergeCell ref="C5:C7"/>
    <mergeCell ref="D5:D7"/>
    <mergeCell ref="E5:E7"/>
    <mergeCell ref="P4:R4"/>
    <mergeCell ref="M6:O6"/>
    <mergeCell ref="Q5:R5"/>
    <mergeCell ref="Q6:Q7"/>
    <mergeCell ref="R6:R7"/>
    <mergeCell ref="F5:H5"/>
    <mergeCell ref="I5:I7"/>
    <mergeCell ref="J5:P5"/>
  </mergeCells>
  <printOptions verticalCentered="1"/>
  <pageMargins left="0.25" right="0.25" top="0.75" bottom="0.75" header="0.3" footer="0.3"/>
  <pageSetup paperSize="9" scale="61" fitToHeight="0" orientation="landscape" r:id="rId1"/>
  <headerFooter scaleWithDoc="0" alignWithMargins="0"/>
  <rowBreaks count="1" manualBreakCount="1">
    <brk id="6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Nov_24</vt:lpstr>
      <vt:lpstr>Nov_24!Print_Area</vt:lpstr>
      <vt:lpstr>Nov_24!Print_Titles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2024-05-29T09:02:43Z</cp:lastPrinted>
  <dcterms:created xsi:type="dcterms:W3CDTF">2013-10-01T11:50:01Z</dcterms:created>
  <dcterms:modified xsi:type="dcterms:W3CDTF">2024-12-30T11:18:40Z</dcterms:modified>
</cp:coreProperties>
</file>