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Gas Reports-Annual and Monthly\2022-23\May 22\"/>
    </mc:Choice>
  </mc:AlternateContent>
  <bookViews>
    <workbookView xWindow="0" yWindow="0" windowWidth="24000" windowHeight="8955"/>
  </bookViews>
  <sheets>
    <sheet name="May 2022" sheetId="2" r:id="rId1"/>
  </sheets>
  <definedNames>
    <definedName name="_xlnm._FilterDatabase" localSheetId="0" hidden="1">'May 2022'!$A$8:$BA$86</definedName>
    <definedName name="_xlnm.Print_Area" localSheetId="0">'May 2022'!$A$1:$R$102</definedName>
    <definedName name="_xlnm.Print_Titles" localSheetId="0">'May 2022'!$5:$7</definedName>
  </definedNames>
  <calcPr calcId="162913"/>
</workbook>
</file>

<file path=xl/calcChain.xml><?xml version="1.0" encoding="utf-8"?>
<calcChain xmlns="http://schemas.openxmlformats.org/spreadsheetml/2006/main">
  <c r="M60" i="2" l="1"/>
  <c r="M31" i="2" l="1"/>
  <c r="M66" i="2" l="1"/>
  <c r="M67" i="2"/>
  <c r="M68" i="2"/>
  <c r="M69" i="2"/>
  <c r="M70" i="2"/>
  <c r="M71" i="2"/>
  <c r="M72" i="2"/>
  <c r="M73" i="2"/>
  <c r="M74" i="2"/>
  <c r="M75" i="2"/>
  <c r="M76" i="2"/>
  <c r="M81" i="2"/>
  <c r="M82" i="2"/>
  <c r="M83" i="2"/>
  <c r="M65" i="2"/>
  <c r="M57" i="2"/>
  <c r="M58" i="2"/>
  <c r="M59" i="2"/>
  <c r="P60" i="2"/>
  <c r="M61" i="2"/>
  <c r="M62" i="2"/>
  <c r="M63" i="2"/>
  <c r="M56" i="2"/>
  <c r="M53" i="2"/>
  <c r="M54" i="2"/>
  <c r="M52" i="2"/>
  <c r="M45" i="2"/>
  <c r="M46" i="2"/>
  <c r="M47" i="2"/>
  <c r="M48" i="2"/>
  <c r="M44" i="2"/>
  <c r="M39" i="2"/>
  <c r="M40" i="2"/>
  <c r="M41" i="2"/>
  <c r="M42" i="2"/>
  <c r="M38" i="2"/>
  <c r="M32" i="2"/>
  <c r="M33" i="2"/>
  <c r="M34" i="2"/>
  <c r="M35" i="2"/>
  <c r="M36" i="2"/>
  <c r="M26" i="2"/>
  <c r="M27" i="2"/>
  <c r="M28" i="2"/>
  <c r="M29" i="2"/>
  <c r="M25" i="2"/>
  <c r="M21" i="2"/>
  <c r="M19" i="2"/>
  <c r="M20" i="2"/>
  <c r="M18" i="2"/>
  <c r="M15" i="2"/>
  <c r="M16" i="2"/>
  <c r="M14" i="2"/>
  <c r="M10" i="2"/>
  <c r="M11" i="2"/>
  <c r="M12" i="2"/>
  <c r="M9" i="2"/>
  <c r="K43" i="2" l="1"/>
  <c r="L43" i="2"/>
  <c r="P65" i="2" l="1"/>
  <c r="P66" i="2"/>
  <c r="F64" i="2" l="1"/>
  <c r="F84" i="2"/>
  <c r="F55" i="2"/>
  <c r="F85" i="2" l="1"/>
  <c r="R84" i="2"/>
  <c r="Q84" i="2"/>
  <c r="O84" i="2"/>
  <c r="N84" i="2"/>
  <c r="L84" i="2"/>
  <c r="K84" i="2"/>
  <c r="J84" i="2"/>
  <c r="H84" i="2"/>
  <c r="G84" i="2"/>
  <c r="C84" i="2"/>
  <c r="P83" i="2"/>
  <c r="I83" i="2"/>
  <c r="P82" i="2"/>
  <c r="I82" i="2"/>
  <c r="P81" i="2"/>
  <c r="I81" i="2"/>
  <c r="I80" i="2"/>
  <c r="I79" i="2"/>
  <c r="I78" i="2"/>
  <c r="I77" i="2"/>
  <c r="P76" i="2"/>
  <c r="I76" i="2"/>
  <c r="P75" i="2"/>
  <c r="I75" i="2"/>
  <c r="P74" i="2"/>
  <c r="I74" i="2"/>
  <c r="P73" i="2"/>
  <c r="I73" i="2"/>
  <c r="P72" i="2"/>
  <c r="I72" i="2"/>
  <c r="P71" i="2"/>
  <c r="I71" i="2"/>
  <c r="P70" i="2"/>
  <c r="I70" i="2"/>
  <c r="P69" i="2"/>
  <c r="I69" i="2"/>
  <c r="P68" i="2"/>
  <c r="I68" i="2"/>
  <c r="P67" i="2"/>
  <c r="I67" i="2"/>
  <c r="I66" i="2"/>
  <c r="I65" i="2"/>
  <c r="R64" i="2"/>
  <c r="Q64" i="2"/>
  <c r="O64" i="2"/>
  <c r="N64" i="2"/>
  <c r="L64" i="2"/>
  <c r="K64" i="2"/>
  <c r="J64" i="2"/>
  <c r="H64" i="2"/>
  <c r="G64" i="2"/>
  <c r="C64" i="2"/>
  <c r="P63" i="2"/>
  <c r="I63" i="2"/>
  <c r="P62" i="2"/>
  <c r="I62" i="2"/>
  <c r="P61" i="2"/>
  <c r="I61" i="2"/>
  <c r="I60" i="2"/>
  <c r="P59" i="2"/>
  <c r="I59" i="2"/>
  <c r="P58" i="2"/>
  <c r="I58" i="2"/>
  <c r="P57" i="2"/>
  <c r="I57" i="2"/>
  <c r="P56" i="2"/>
  <c r="I56" i="2"/>
  <c r="R55" i="2"/>
  <c r="Q55" i="2"/>
  <c r="O55" i="2"/>
  <c r="N55" i="2"/>
  <c r="L55" i="2"/>
  <c r="K55" i="2"/>
  <c r="J55" i="2"/>
  <c r="H55" i="2"/>
  <c r="G55" i="2"/>
  <c r="C55" i="2"/>
  <c r="P54" i="2"/>
  <c r="I54" i="2"/>
  <c r="P53" i="2"/>
  <c r="I53" i="2"/>
  <c r="P52" i="2"/>
  <c r="I52" i="2"/>
  <c r="R49" i="2"/>
  <c r="Q49" i="2"/>
  <c r="O49" i="2"/>
  <c r="N49" i="2"/>
  <c r="L49" i="2"/>
  <c r="K49" i="2"/>
  <c r="J49" i="2"/>
  <c r="H49" i="2"/>
  <c r="G49" i="2"/>
  <c r="F49" i="2"/>
  <c r="P48" i="2"/>
  <c r="I48" i="2"/>
  <c r="P47" i="2"/>
  <c r="I47" i="2"/>
  <c r="P46" i="2"/>
  <c r="I46" i="2"/>
  <c r="P45" i="2"/>
  <c r="I45" i="2"/>
  <c r="P44" i="2"/>
  <c r="I44" i="2"/>
  <c r="C44" i="2"/>
  <c r="C49" i="2" s="1"/>
  <c r="R43" i="2"/>
  <c r="Q43" i="2"/>
  <c r="O43" i="2"/>
  <c r="N43" i="2"/>
  <c r="J43" i="2"/>
  <c r="H43" i="2"/>
  <c r="G43" i="2"/>
  <c r="F43" i="2"/>
  <c r="C43" i="2"/>
  <c r="P42" i="2"/>
  <c r="I42" i="2"/>
  <c r="P41" i="2"/>
  <c r="I41" i="2"/>
  <c r="P40" i="2"/>
  <c r="I40" i="2"/>
  <c r="P39" i="2"/>
  <c r="I39" i="2"/>
  <c r="P38" i="2"/>
  <c r="I38" i="2"/>
  <c r="R37" i="2"/>
  <c r="Q37" i="2"/>
  <c r="O37" i="2"/>
  <c r="N37" i="2"/>
  <c r="L37" i="2"/>
  <c r="K37" i="2"/>
  <c r="J37" i="2"/>
  <c r="H37" i="2"/>
  <c r="G37" i="2"/>
  <c r="F37" i="2"/>
  <c r="C37" i="2"/>
  <c r="P36" i="2"/>
  <c r="I36" i="2"/>
  <c r="P35" i="2"/>
  <c r="I35" i="2"/>
  <c r="P34" i="2"/>
  <c r="I34" i="2"/>
  <c r="P33" i="2"/>
  <c r="I33" i="2"/>
  <c r="P32" i="2"/>
  <c r="I32" i="2"/>
  <c r="P31" i="2"/>
  <c r="I31" i="2"/>
  <c r="R30" i="2"/>
  <c r="Q30" i="2"/>
  <c r="O30" i="2"/>
  <c r="N30" i="2"/>
  <c r="L30" i="2"/>
  <c r="K30" i="2"/>
  <c r="J30" i="2"/>
  <c r="H30" i="2"/>
  <c r="G30" i="2"/>
  <c r="F30" i="2"/>
  <c r="C30" i="2"/>
  <c r="P29" i="2"/>
  <c r="I29" i="2"/>
  <c r="P28" i="2"/>
  <c r="I28" i="2"/>
  <c r="P27" i="2"/>
  <c r="I27" i="2"/>
  <c r="P26" i="2"/>
  <c r="I26" i="2"/>
  <c r="P25" i="2"/>
  <c r="I25" i="2"/>
  <c r="R22" i="2"/>
  <c r="Q22" i="2"/>
  <c r="O22" i="2"/>
  <c r="N22" i="2"/>
  <c r="L22" i="2"/>
  <c r="K22" i="2"/>
  <c r="J22" i="2"/>
  <c r="H22" i="2"/>
  <c r="G22" i="2"/>
  <c r="F22" i="2"/>
  <c r="C22" i="2"/>
  <c r="P21" i="2"/>
  <c r="I21" i="2"/>
  <c r="P20" i="2"/>
  <c r="I20" i="2"/>
  <c r="P19" i="2"/>
  <c r="I19" i="2"/>
  <c r="P18" i="2"/>
  <c r="I18" i="2"/>
  <c r="R17" i="2"/>
  <c r="Q17" i="2"/>
  <c r="O17" i="2"/>
  <c r="N17" i="2"/>
  <c r="L17" i="2"/>
  <c r="K17" i="2"/>
  <c r="J17" i="2"/>
  <c r="H17" i="2"/>
  <c r="G17" i="2"/>
  <c r="F17" i="2"/>
  <c r="C17" i="2"/>
  <c r="P16" i="2"/>
  <c r="I16" i="2"/>
  <c r="P15" i="2"/>
  <c r="I15" i="2"/>
  <c r="P14" i="2"/>
  <c r="I14" i="2"/>
  <c r="R13" i="2"/>
  <c r="Q13" i="2"/>
  <c r="O13" i="2"/>
  <c r="N13" i="2"/>
  <c r="L13" i="2"/>
  <c r="K13" i="2"/>
  <c r="J13" i="2"/>
  <c r="H13" i="2"/>
  <c r="G13" i="2"/>
  <c r="F13" i="2"/>
  <c r="C13" i="2"/>
  <c r="P12" i="2"/>
  <c r="I12" i="2"/>
  <c r="P11" i="2"/>
  <c r="I11" i="2"/>
  <c r="P10" i="2"/>
  <c r="I10" i="2"/>
  <c r="P9" i="2"/>
  <c r="I9" i="2"/>
  <c r="J85" i="2" l="1"/>
  <c r="O85" i="2"/>
  <c r="N85" i="2"/>
  <c r="C85" i="2"/>
  <c r="G85" i="2"/>
  <c r="H85" i="2"/>
  <c r="Q85" i="2"/>
  <c r="L85" i="2"/>
  <c r="R85" i="2"/>
  <c r="K85" i="2"/>
  <c r="Q50" i="2"/>
  <c r="C23" i="2"/>
  <c r="M84" i="2"/>
  <c r="P84" i="2" s="1"/>
  <c r="M55" i="2"/>
  <c r="P55" i="2" s="1"/>
  <c r="H50" i="2"/>
  <c r="I43" i="2"/>
  <c r="N50" i="2"/>
  <c r="M64" i="2"/>
  <c r="I84" i="2"/>
  <c r="H23" i="2"/>
  <c r="I17" i="2"/>
  <c r="Q23" i="2"/>
  <c r="I55" i="2"/>
  <c r="I64" i="2"/>
  <c r="M37" i="2"/>
  <c r="P37" i="2" s="1"/>
  <c r="I30" i="2"/>
  <c r="M49" i="2"/>
  <c r="P49" i="2" s="1"/>
  <c r="I49" i="2"/>
  <c r="M43" i="2"/>
  <c r="P43" i="2" s="1"/>
  <c r="G50" i="2"/>
  <c r="R50" i="2"/>
  <c r="J50" i="2"/>
  <c r="I37" i="2"/>
  <c r="C50" i="2"/>
  <c r="O50" i="2"/>
  <c r="K50" i="2"/>
  <c r="L50" i="2"/>
  <c r="F50" i="2"/>
  <c r="M30" i="2"/>
  <c r="P30" i="2" s="1"/>
  <c r="J23" i="2"/>
  <c r="M22" i="2"/>
  <c r="P22" i="2" s="1"/>
  <c r="I22" i="2"/>
  <c r="N23" i="2"/>
  <c r="M17" i="2"/>
  <c r="P17" i="2" s="1"/>
  <c r="R23" i="2"/>
  <c r="I13" i="2"/>
  <c r="G23" i="2"/>
  <c r="L23" i="2"/>
  <c r="K23" i="2"/>
  <c r="F23" i="2"/>
  <c r="O23" i="2"/>
  <c r="M13" i="2"/>
  <c r="P13" i="2" s="1"/>
  <c r="I85" i="2" l="1"/>
  <c r="P64" i="2"/>
  <c r="M85" i="2"/>
  <c r="P85" i="2" s="1"/>
  <c r="N86" i="2"/>
  <c r="F93" i="2" s="1"/>
  <c r="O86" i="2"/>
  <c r="G93" i="2" s="1"/>
  <c r="L86" i="2"/>
  <c r="D93" i="2" s="1"/>
  <c r="C86" i="2"/>
  <c r="H86" i="2"/>
  <c r="D92" i="2" s="1"/>
  <c r="I23" i="2"/>
  <c r="Q86" i="2"/>
  <c r="R86" i="2"/>
  <c r="J86" i="2"/>
  <c r="F92" i="2" s="1"/>
  <c r="I50" i="2"/>
  <c r="G86" i="2"/>
  <c r="C92" i="2" s="1"/>
  <c r="K86" i="2"/>
  <c r="M50" i="2"/>
  <c r="P50" i="2" s="1"/>
  <c r="F86" i="2"/>
  <c r="M23" i="2"/>
  <c r="P23" i="2" s="1"/>
  <c r="O92" i="2" l="1"/>
  <c r="O91" i="2"/>
  <c r="D94" i="2"/>
  <c r="I86" i="2"/>
  <c r="E92" i="2" s="1"/>
  <c r="H92" i="2" s="1"/>
  <c r="F94" i="2"/>
  <c r="M86" i="2"/>
  <c r="E93" i="2" s="1"/>
  <c r="C93" i="2"/>
  <c r="C94" i="2" s="1"/>
  <c r="P86" i="2" l="1"/>
  <c r="E94" i="2"/>
  <c r="H93" i="2"/>
  <c r="H94" i="2" s="1"/>
</calcChain>
</file>

<file path=xl/sharedStrings.xml><?xml version="1.0" encoding="utf-8"?>
<sst xmlns="http://schemas.openxmlformats.org/spreadsheetml/2006/main" count="318" uniqueCount="135">
  <si>
    <t>S. No</t>
  </si>
  <si>
    <t>Name of 
Power Station</t>
  </si>
  <si>
    <t>Alternate
fuel used(KL)</t>
  </si>
  <si>
    <t>Naptha</t>
  </si>
  <si>
    <t>HSD</t>
  </si>
  <si>
    <t>HARYANA</t>
  </si>
  <si>
    <t/>
  </si>
  <si>
    <t>RAJASTHAN</t>
  </si>
  <si>
    <t>UTTAR PRADESH</t>
  </si>
  <si>
    <t>Sub Total (NR)</t>
  </si>
  <si>
    <t>GUJARAT</t>
  </si>
  <si>
    <t>MAHARASHTRA</t>
  </si>
  <si>
    <t>Sub Total (WR)</t>
  </si>
  <si>
    <t>ASSAM</t>
  </si>
  <si>
    <t>TRIPURA</t>
  </si>
  <si>
    <t>Sub Total (NER)</t>
  </si>
  <si>
    <t>I.P.CCPP</t>
  </si>
  <si>
    <t>DELHI</t>
  </si>
  <si>
    <t>PRAGATI CCPP</t>
  </si>
  <si>
    <t>PUDUCHERRY</t>
  </si>
  <si>
    <t>TAMIL NADU</t>
  </si>
  <si>
    <t>Sub Total (SR)</t>
  </si>
  <si>
    <t>GAUTAMI CCPP</t>
  </si>
  <si>
    <t>ANDHRA PRADESH</t>
  </si>
  <si>
    <t>KONASEEMA CCPP</t>
  </si>
  <si>
    <t>VEMAGIRI CCPP</t>
  </si>
  <si>
    <t>VIJESWARAN CCPP</t>
  </si>
  <si>
    <t>VALANTARVY CCPP</t>
  </si>
  <si>
    <t>P</t>
  </si>
  <si>
    <t>I</t>
  </si>
  <si>
    <t>P/ I</t>
  </si>
  <si>
    <t>SPOT</t>
  </si>
  <si>
    <t>TOTAL</t>
  </si>
  <si>
    <t>KGD-6 (Firm)</t>
  </si>
  <si>
    <t>SUGEN CCPP (TORRENT)</t>
  </si>
  <si>
    <t>URAN CCPP (MAHAGENCO)</t>
  </si>
  <si>
    <t>KARAIKAL CCPP (PPCL)</t>
  </si>
  <si>
    <t>KUTTALAM  (TANGEDCO)</t>
  </si>
  <si>
    <t>LAKWA GT  (ASEB,Maibella)</t>
  </si>
  <si>
    <t xml:space="preserve">NAMRUP CCPP + ST (APGCL) </t>
  </si>
  <si>
    <t>BARAMURA GT (TSECL)</t>
  </si>
  <si>
    <t>ROKHIA GT (TSECL)</t>
  </si>
  <si>
    <t>TROMBAY CCPP (TPC)</t>
  </si>
  <si>
    <t>RITHALA CCPP (NDPL)</t>
  </si>
  <si>
    <t>BARODA CCPP (GIPCL)</t>
  </si>
  <si>
    <t>GMR - KAKINADA  (Tanirvavi)</t>
  </si>
  <si>
    <t>GODAVARI  (SPECTRUM)</t>
  </si>
  <si>
    <t>P.NALLUR CCPP  (PPN)</t>
  </si>
  <si>
    <t>PEDDAPURAM  (BSES)</t>
  </si>
  <si>
    <t>KONDAPALLI CCPP  (LANCO)</t>
  </si>
  <si>
    <t>Name of the
 State</t>
  </si>
  <si>
    <t>DGEN Mega CCPP</t>
  </si>
  <si>
    <t>** Out of total 515 MW capacity, 300 MW electricity is being supplied to grid &amp; balance 215 MW is used as captive geneartion.</t>
  </si>
  <si>
    <t>KONDAPALLI  EXTN CCPP .</t>
  </si>
  <si>
    <t>KOVIKALPAL (THIRUMAKOTTAI)</t>
  </si>
  <si>
    <t>KONDAPALLI ST-3 CCPP  (LANCO)</t>
  </si>
  <si>
    <t>GMR-Rajamundry Energy Ltd.</t>
  </si>
  <si>
    <t>(B) STATE SECTOR</t>
  </si>
  <si>
    <t>(A) CENTRAL SECTOR</t>
  </si>
  <si>
    <t xml:space="preserve">Installed
Capacity 
(MW)
</t>
  </si>
  <si>
    <t>(C) PVT/IPP SECTOR</t>
  </si>
  <si>
    <t>GRAND TOTAL=A+B+C</t>
  </si>
  <si>
    <t>Total (PVT/ IPP S)=C</t>
  </si>
  <si>
    <t>Total (SS)=B</t>
  </si>
  <si>
    <t>Total (CS)=A</t>
  </si>
  <si>
    <t>VALUTHUR CCPP</t>
  </si>
  <si>
    <t>MMSCM- Million Metric Standard Cubic Meters,</t>
  </si>
  <si>
    <t xml:space="preserve">  MMSCMD - Million  Metric Standard Cubic Metres/day=MMSCM/(No. of Days in a month)</t>
  </si>
  <si>
    <t>UTTARAKHAND</t>
  </si>
  <si>
    <t>MANGAON CCPP</t>
  </si>
  <si>
    <t>KASHIPUR CCPP(Sravanthi)</t>
  </si>
  <si>
    <t>-</t>
  </si>
  <si>
    <t xml:space="preserve"> P=Supply through Pipe Line,  I=Isolated,  MU -- Million Unit,    KL--   Kilo Litre,  (KL=1.35*MT),  </t>
  </si>
  <si>
    <t>GODAVARI  (JEGURUPADU)</t>
  </si>
  <si>
    <t>JEGURUPADU CCPP (GVK) PHASE- II</t>
  </si>
  <si>
    <t>RVK ENERGY*</t>
  </si>
  <si>
    <t>SILK ROAD SUGAR*</t>
  </si>
  <si>
    <t>LVS POWER*</t>
  </si>
  <si>
    <t>Category</t>
  </si>
  <si>
    <t>Total</t>
  </si>
  <si>
    <t>Gas alloted</t>
  </si>
  <si>
    <t>PCIL POWER AND HOLDINGS Ltd*</t>
  </si>
  <si>
    <t>KARUPPUR CCPP  (LANCO TANJORE)</t>
  </si>
  <si>
    <t xml:space="preserve"> HSD -- High Speed Diesel,     </t>
  </si>
  <si>
    <t>APM:Administerd price mechanism,  RLNG:Regasified liquefied natural gas,  LT:Long term,  DNR=Data not received;</t>
  </si>
  <si>
    <t>CENTRAL ELECTRICITY AUTHORITY</t>
  </si>
  <si>
    <t>FUEL MANAGEMENT DIVISION</t>
  </si>
  <si>
    <t>Gas Consumed/Supplied</t>
  </si>
  <si>
    <t>*PLANT UNDER SHUT DOWN</t>
  </si>
  <si>
    <t>Gas Consumed/Supplied v/s Gas Allotted Summary:</t>
  </si>
  <si>
    <t xml:space="preserve">Gas Consumed/Supplied                                                                                (MMSCMD) </t>
  </si>
  <si>
    <t>PAGUTHAN CCPP (CLP)</t>
  </si>
  <si>
    <t>NTPC, FARIDABAD CCPP</t>
  </si>
  <si>
    <t>NTPC,  ANTA CCPP</t>
  </si>
  <si>
    <t>NTPC,   AURAIYA CCPP</t>
  </si>
  <si>
    <t>NTPC,    DADRI CCPP</t>
  </si>
  <si>
    <t>RATNAGIRI (RGPPL-DHABHOL)</t>
  </si>
  <si>
    <t>KATHALGURI (NEEPCO)</t>
  </si>
  <si>
    <t>AGARTALA GT+ST (NEEPCO)</t>
  </si>
  <si>
    <t>TRIPURA CCPP (ONGC)</t>
  </si>
  <si>
    <t>PRAGATI CCGT-III</t>
  </si>
  <si>
    <t>DHOLPUR CCPP</t>
  </si>
  <si>
    <t>RAMGARH (RRVUNL,Jaisalmer)</t>
  </si>
  <si>
    <t>DHUVARAN  CCPP(GSECL)</t>
  </si>
  <si>
    <t>HAZIRA CCPP(GSEG)</t>
  </si>
  <si>
    <t>HAZIRA CCPP EXT</t>
  </si>
  <si>
    <t>PIPAVAV  CCPP</t>
  </si>
  <si>
    <t>UTRAN CCPP(GSECL)</t>
  </si>
  <si>
    <t>Domestic</t>
  </si>
  <si>
    <t>RLNG (Imported)</t>
  </si>
  <si>
    <t>Tentative Generation during the month
(MUs)</t>
  </si>
  <si>
    <t xml:space="preserve">Domestic Gas Allotted                                                  (MMSCMD)
</t>
  </si>
  <si>
    <t>RLNG (Imported )-Long Term Contracts</t>
  </si>
  <si>
    <t xml:space="preserve">APM /Non APM/PMT  </t>
  </si>
  <si>
    <t>Long Term</t>
  </si>
  <si>
    <t xml:space="preserve">APM / Non -APM/ PMT  </t>
  </si>
  <si>
    <t xml:space="preserve">APM /Non- APM/PMT  </t>
  </si>
  <si>
    <t xml:space="preserve">RLNG (Imported )                    </t>
  </si>
  <si>
    <t>Domestic Gas  (MMSCMD)</t>
  </si>
  <si>
    <t>PLF(%)</t>
  </si>
  <si>
    <t>% Gas Consumed/Supplied         w.r.t Gas Allotted</t>
  </si>
  <si>
    <t>GAMA CCPP</t>
  </si>
  <si>
    <t>LAKWA  Replacement CCPP</t>
  </si>
  <si>
    <t xml:space="preserve">         May,19</t>
  </si>
  <si>
    <t>NTPC,  KAWAS CCPP</t>
  </si>
  <si>
    <t>ESSAR CCPP**</t>
  </si>
  <si>
    <t>MONARCHAK (NEEPCO)</t>
  </si>
  <si>
    <t xml:space="preserve">MONTHLY REPORT ON FUEL SUPPLY/CONSUMPTION FOR GAS BASED POWER STATIONS                                                                                         </t>
  </si>
  <si>
    <t>KGD-6 / Auctioned Domestic Gas</t>
  </si>
  <si>
    <t>UNOSUGEN CCPP***</t>
  </si>
  <si>
    <t>KGD-6/Auctioned Domestic Gas</t>
  </si>
  <si>
    <t xml:space="preserve">***Unosugen CCPP won 8,250 MMBTU (approx. 0.21 MMSCMD at 9,880 GCV) quantum of gas from R-Cluster fields through online bidding process/auction conducted during October/November in 2019. </t>
  </si>
  <si>
    <t>NTPC, GANDHAR (JHANORE) CCPP</t>
  </si>
  <si>
    <t>May, 2022</t>
  </si>
  <si>
    <t>Cumulative        (Apr'22-May'22)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</si>
</sst>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%"/>
    <numFmt numFmtId="165" formatCode="#0.00"/>
    <numFmt numFmtId="166" formatCode="0.0"/>
  </numFmts>
  <fonts count="21">
    <font>
      <sz val="10"/>
      <name val="Arial"/>
    </font>
    <font>
      <sz val="10"/>
      <name val="Arial"/>
      <family val="2"/>
    </font>
    <font>
      <b/>
      <sz val="12"/>
      <name val="sansserif"/>
    </font>
    <font>
      <b/>
      <sz val="8"/>
      <name val="sansserif"/>
    </font>
    <font>
      <b/>
      <sz val="8"/>
      <name val="Arial"/>
      <family val="2"/>
    </font>
    <font>
      <sz val="8"/>
      <name val="sansserif"/>
    </font>
    <font>
      <b/>
      <sz val="10"/>
      <name val="Arial"/>
      <family val="2"/>
    </font>
    <font>
      <b/>
      <u/>
      <sz val="9"/>
      <name val="sansserif"/>
    </font>
    <font>
      <b/>
      <sz val="9"/>
      <name val="sansserif"/>
    </font>
    <font>
      <b/>
      <sz val="10"/>
      <name val="sansserif"/>
    </font>
    <font>
      <sz val="9"/>
      <name val="Arial"/>
      <family val="2"/>
    </font>
    <font>
      <b/>
      <sz val="9"/>
      <name val="Arial"/>
      <family val="2"/>
    </font>
    <font>
      <sz val="9"/>
      <name val="sansserif"/>
    </font>
    <font>
      <b/>
      <sz val="11"/>
      <name val="sansserif"/>
    </font>
    <font>
      <b/>
      <sz val="11"/>
      <name val="Arial"/>
      <family val="2"/>
    </font>
    <font>
      <sz val="11"/>
      <name val="Arial"/>
      <family val="2"/>
    </font>
    <font>
      <b/>
      <sz val="14"/>
      <name val="sansserif"/>
    </font>
    <font>
      <b/>
      <sz val="18"/>
      <name val="sansserif"/>
    </font>
    <font>
      <sz val="12"/>
      <name val="Arial"/>
      <family val="2"/>
    </font>
    <font>
      <sz val="9"/>
      <color indexed="8"/>
      <name val="SansSerif"/>
    </font>
    <font>
      <sz val="9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9">
    <xf numFmtId="0" fontId="0" fillId="0" borderId="0" xfId="0"/>
    <xf numFmtId="0" fontId="1" fillId="2" borderId="0" xfId="0" applyFont="1" applyFill="1"/>
    <xf numFmtId="0" fontId="0" fillId="2" borderId="0" xfId="0" applyFill="1"/>
    <xf numFmtId="0" fontId="0" fillId="2" borderId="0" xfId="0" applyFill="1" applyBorder="1"/>
    <xf numFmtId="0" fontId="3" fillId="2" borderId="0" xfId="0" applyFont="1" applyFill="1" applyBorder="1" applyAlignment="1">
      <alignment horizontal="right" vertical="top" wrapText="1"/>
    </xf>
    <xf numFmtId="2" fontId="3" fillId="2" borderId="0" xfId="0" applyNumberFormat="1" applyFont="1" applyFill="1" applyBorder="1" applyAlignment="1">
      <alignment horizontal="right" vertical="top" wrapText="1"/>
    </xf>
    <xf numFmtId="0" fontId="3" fillId="2" borderId="0" xfId="0" applyFont="1" applyFill="1" applyBorder="1" applyAlignment="1">
      <alignment vertical="top" wrapText="1"/>
    </xf>
    <xf numFmtId="0" fontId="1" fillId="2" borderId="0" xfId="0" applyFont="1" applyFill="1" applyAlignment="1">
      <alignment horizontal="center"/>
    </xf>
    <xf numFmtId="0" fontId="4" fillId="2" borderId="0" xfId="0" applyFont="1" applyFill="1" applyBorder="1" applyAlignment="1">
      <alignment horizontal="center" vertical="top" wrapText="1"/>
    </xf>
    <xf numFmtId="0" fontId="10" fillId="2" borderId="0" xfId="0" applyFont="1" applyFill="1"/>
    <xf numFmtId="0" fontId="12" fillId="2" borderId="1" xfId="0" applyFont="1" applyFill="1" applyBorder="1" applyAlignment="1">
      <alignment horizontal="center" vertical="top" wrapText="1"/>
    </xf>
    <xf numFmtId="0" fontId="12" fillId="2" borderId="1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vertical="center"/>
    </xf>
    <xf numFmtId="2" fontId="0" fillId="2" borderId="0" xfId="0" applyNumberFormat="1" applyFill="1" applyBorder="1"/>
    <xf numFmtId="2" fontId="1" fillId="2" borderId="0" xfId="0" applyNumberFormat="1" applyFont="1" applyFill="1"/>
    <xf numFmtId="0" fontId="0" fillId="2" borderId="0" xfId="0" applyFill="1" applyAlignment="1">
      <alignment horizontal="center"/>
    </xf>
    <xf numFmtId="0" fontId="8" fillId="3" borderId="1" xfId="0" applyFont="1" applyFill="1" applyBorder="1" applyAlignment="1">
      <alignment horizontal="center" vertical="top" wrapText="1"/>
    </xf>
    <xf numFmtId="0" fontId="8" fillId="3" borderId="1" xfId="0" applyFont="1" applyFill="1" applyBorder="1" applyAlignment="1">
      <alignment horizontal="right" vertical="top" wrapText="1"/>
    </xf>
    <xf numFmtId="2" fontId="8" fillId="3" borderId="1" xfId="0" applyNumberFormat="1" applyFont="1" applyFill="1" applyBorder="1" applyAlignment="1">
      <alignment horizontal="right" vertical="top" wrapText="1"/>
    </xf>
    <xf numFmtId="0" fontId="10" fillId="3" borderId="0" xfId="0" applyFont="1" applyFill="1"/>
    <xf numFmtId="2" fontId="12" fillId="2" borderId="1" xfId="0" applyNumberFormat="1" applyFont="1" applyFill="1" applyBorder="1" applyAlignment="1">
      <alignment horizontal="right" vertical="top" wrapText="1"/>
    </xf>
    <xf numFmtId="0" fontId="9" fillId="3" borderId="1" xfId="0" applyFont="1" applyFill="1" applyBorder="1" applyAlignment="1">
      <alignment horizontal="center" vertical="top" wrapText="1"/>
    </xf>
    <xf numFmtId="2" fontId="8" fillId="2" borderId="1" xfId="0" applyNumberFormat="1" applyFont="1" applyFill="1" applyBorder="1" applyAlignment="1">
      <alignment horizontal="right" vertical="top" wrapText="1"/>
    </xf>
    <xf numFmtId="0" fontId="2" fillId="2" borderId="0" xfId="0" applyFont="1" applyFill="1" applyBorder="1" applyAlignment="1">
      <alignment horizontal="center" vertical="top" wrapText="1"/>
    </xf>
    <xf numFmtId="0" fontId="10" fillId="2" borderId="7" xfId="0" applyFont="1" applyFill="1" applyBorder="1" applyAlignment="1">
      <alignment horizontal="center" vertical="top" wrapText="1"/>
    </xf>
    <xf numFmtId="0" fontId="11" fillId="2" borderId="7" xfId="0" applyFont="1" applyFill="1" applyBorder="1" applyAlignment="1">
      <alignment horizontal="center" vertical="top" wrapText="1"/>
    </xf>
    <xf numFmtId="2" fontId="11" fillId="2" borderId="0" xfId="0" applyNumberFormat="1" applyFont="1" applyFill="1" applyBorder="1"/>
    <xf numFmtId="0" fontId="8" fillId="2" borderId="7" xfId="0" applyFont="1" applyFill="1" applyBorder="1" applyAlignment="1">
      <alignment horizontal="center" vertical="top" wrapText="1"/>
    </xf>
    <xf numFmtId="0" fontId="10" fillId="2" borderId="7" xfId="0" applyFont="1" applyFill="1" applyBorder="1" applyAlignment="1">
      <alignment horizontal="center" vertical="top"/>
    </xf>
    <xf numFmtId="0" fontId="14" fillId="2" borderId="1" xfId="0" applyFont="1" applyFill="1" applyBorder="1" applyAlignment="1">
      <alignment vertical="center"/>
    </xf>
    <xf numFmtId="0" fontId="14" fillId="2" borderId="1" xfId="0" applyFont="1" applyFill="1" applyBorder="1" applyAlignment="1">
      <alignment horizontal="left" vertical="center" wrapText="1"/>
    </xf>
    <xf numFmtId="2" fontId="15" fillId="2" borderId="2" xfId="0" applyNumberFormat="1" applyFont="1" applyFill="1" applyBorder="1"/>
    <xf numFmtId="2" fontId="15" fillId="2" borderId="1" xfId="0" applyNumberFormat="1" applyFont="1" applyFill="1" applyBorder="1"/>
    <xf numFmtId="2" fontId="14" fillId="2" borderId="1" xfId="0" applyNumberFormat="1" applyFont="1" applyFill="1" applyBorder="1"/>
    <xf numFmtId="2" fontId="15" fillId="2" borderId="1" xfId="0" applyNumberFormat="1" applyFont="1" applyFill="1" applyBorder="1" applyAlignment="1">
      <alignment horizontal="center"/>
    </xf>
    <xf numFmtId="0" fontId="13" fillId="2" borderId="1" xfId="0" applyFont="1" applyFill="1" applyBorder="1" applyAlignment="1">
      <alignment vertical="center" wrapText="1"/>
    </xf>
    <xf numFmtId="2" fontId="9" fillId="3" borderId="1" xfId="0" applyNumberFormat="1" applyFont="1" applyFill="1" applyBorder="1" applyAlignment="1">
      <alignment horizontal="right" vertical="top" wrapText="1"/>
    </xf>
    <xf numFmtId="0" fontId="1" fillId="2" borderId="0" xfId="0" applyFont="1" applyFill="1" applyBorder="1"/>
    <xf numFmtId="0" fontId="10" fillId="2" borderId="0" xfId="0" applyFont="1" applyFill="1" applyBorder="1"/>
    <xf numFmtId="0" fontId="13" fillId="2" borderId="1" xfId="0" applyFont="1" applyFill="1" applyBorder="1" applyAlignment="1">
      <alignment horizontal="center" vertical="top" wrapText="1"/>
    </xf>
    <xf numFmtId="0" fontId="5" fillId="2" borderId="0" xfId="0" applyFont="1" applyFill="1" applyBorder="1" applyAlignment="1">
      <alignment horizontal="left" vertical="top" wrapText="1"/>
    </xf>
    <xf numFmtId="0" fontId="7" fillId="2" borderId="0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 vertical="top" wrapText="1"/>
    </xf>
    <xf numFmtId="164" fontId="14" fillId="2" borderId="1" xfId="1" applyNumberFormat="1" applyFont="1" applyFill="1" applyBorder="1" applyAlignment="1">
      <alignment horizontal="right" vertical="center" wrapText="1"/>
    </xf>
    <xf numFmtId="164" fontId="14" fillId="2" borderId="0" xfId="1" applyNumberFormat="1" applyFont="1" applyFill="1" applyBorder="1" applyAlignment="1">
      <alignment vertical="center" wrapText="1"/>
    </xf>
    <xf numFmtId="9" fontId="14" fillId="2" borderId="1" xfId="1" applyFont="1" applyFill="1" applyBorder="1"/>
    <xf numFmtId="9" fontId="14" fillId="2" borderId="1" xfId="1" applyFont="1" applyFill="1" applyBorder="1" applyAlignment="1">
      <alignment horizontal="center"/>
    </xf>
    <xf numFmtId="0" fontId="17" fillId="2" borderId="0" xfId="0" applyFont="1" applyFill="1" applyBorder="1" applyAlignment="1">
      <alignment vertical="top" wrapText="1"/>
    </xf>
    <xf numFmtId="0" fontId="5" fillId="2" borderId="0" xfId="0" applyFont="1" applyFill="1" applyBorder="1" applyAlignment="1">
      <alignment horizontal="left" vertical="top" wrapText="1"/>
    </xf>
    <xf numFmtId="0" fontId="13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right" vertical="top" wrapText="1"/>
    </xf>
    <xf numFmtId="2" fontId="2" fillId="3" borderId="1" xfId="0" applyNumberFormat="1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top" wrapText="1"/>
    </xf>
    <xf numFmtId="2" fontId="2" fillId="3" borderId="1" xfId="0" applyNumberFormat="1" applyFont="1" applyFill="1" applyBorder="1" applyAlignment="1">
      <alignment horizontal="right" vertical="top" wrapText="1"/>
    </xf>
    <xf numFmtId="0" fontId="18" fillId="3" borderId="0" xfId="0" applyFont="1" applyFill="1"/>
    <xf numFmtId="2" fontId="13" fillId="3" borderId="1" xfId="0" applyNumberFormat="1" applyFont="1" applyFill="1" applyBorder="1" applyAlignment="1">
      <alignment horizontal="right" vertical="center" wrapText="1"/>
    </xf>
    <xf numFmtId="2" fontId="8" fillId="3" borderId="1" xfId="0" applyNumberFormat="1" applyFont="1" applyFill="1" applyBorder="1" applyAlignment="1">
      <alignment horizontal="center" vertical="top" wrapText="1"/>
    </xf>
    <xf numFmtId="0" fontId="5" fillId="2" borderId="0" xfId="0" applyFont="1" applyFill="1" applyBorder="1" applyAlignment="1">
      <alignment horizontal="left" vertical="top" wrapText="1"/>
    </xf>
    <xf numFmtId="2" fontId="9" fillId="3" borderId="1" xfId="0" applyNumberFormat="1" applyFont="1" applyFill="1" applyBorder="1" applyAlignment="1">
      <alignment horizontal="right" vertical="center" wrapText="1"/>
    </xf>
    <xf numFmtId="2" fontId="10" fillId="2" borderId="1" xfId="0" applyNumberFormat="1" applyFont="1" applyFill="1" applyBorder="1" applyAlignment="1">
      <alignment vertical="top"/>
    </xf>
    <xf numFmtId="165" fontId="19" fillId="2" borderId="1" xfId="0" applyNumberFormat="1" applyFont="1" applyFill="1" applyBorder="1" applyAlignment="1">
      <alignment horizontal="right" vertical="top" wrapText="1"/>
    </xf>
    <xf numFmtId="165" fontId="12" fillId="2" borderId="1" xfId="0" applyNumberFormat="1" applyFont="1" applyFill="1" applyBorder="1" applyAlignment="1">
      <alignment horizontal="right" vertical="top" wrapText="1"/>
    </xf>
    <xf numFmtId="0" fontId="12" fillId="0" borderId="1" xfId="0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left" vertical="top" wrapText="1"/>
    </xf>
    <xf numFmtId="2" fontId="12" fillId="0" borderId="1" xfId="0" applyNumberFormat="1" applyFont="1" applyFill="1" applyBorder="1" applyAlignment="1">
      <alignment horizontal="right" vertical="top" wrapText="1"/>
    </xf>
    <xf numFmtId="2" fontId="8" fillId="0" borderId="1" xfId="0" applyNumberFormat="1" applyFont="1" applyFill="1" applyBorder="1" applyAlignment="1">
      <alignment horizontal="right" vertical="top" wrapText="1"/>
    </xf>
    <xf numFmtId="0" fontId="10" fillId="0" borderId="0" xfId="0" applyFont="1" applyFill="1"/>
    <xf numFmtId="165" fontId="19" fillId="4" borderId="24" xfId="0" applyNumberFormat="1" applyFont="1" applyFill="1" applyBorder="1" applyAlignment="1" applyProtection="1">
      <alignment horizontal="right" vertical="top" wrapText="1"/>
    </xf>
    <xf numFmtId="165" fontId="12" fillId="0" borderId="1" xfId="0" applyNumberFormat="1" applyFont="1" applyFill="1" applyBorder="1" applyAlignment="1">
      <alignment horizontal="right" vertical="top" wrapText="1"/>
    </xf>
    <xf numFmtId="2" fontId="10" fillId="0" borderId="1" xfId="0" applyNumberFormat="1" applyFont="1" applyFill="1" applyBorder="1" applyAlignment="1">
      <alignment vertical="top"/>
    </xf>
    <xf numFmtId="165" fontId="19" fillId="4" borderId="1" xfId="0" applyNumberFormat="1" applyFont="1" applyFill="1" applyBorder="1" applyAlignment="1" applyProtection="1">
      <alignment horizontal="right" vertical="top" wrapText="1"/>
    </xf>
    <xf numFmtId="0" fontId="8" fillId="3" borderId="1" xfId="0" applyFont="1" applyFill="1" applyBorder="1" applyAlignment="1">
      <alignment horizontal="center" vertical="center" wrapText="1"/>
    </xf>
    <xf numFmtId="0" fontId="10" fillId="3" borderId="0" xfId="0" applyFont="1" applyFill="1" applyAlignment="1">
      <alignment horizontal="center" vertical="center"/>
    </xf>
    <xf numFmtId="2" fontId="8" fillId="3" borderId="1" xfId="0" applyNumberFormat="1" applyFont="1" applyFill="1" applyBorder="1" applyAlignment="1">
      <alignment horizontal="right" vertical="center" wrapText="1"/>
    </xf>
    <xf numFmtId="0" fontId="10" fillId="3" borderId="0" xfId="0" applyFont="1" applyFill="1" applyAlignment="1">
      <alignment horizontal="right"/>
    </xf>
    <xf numFmtId="0" fontId="8" fillId="3" borderId="1" xfId="0" applyFont="1" applyFill="1" applyBorder="1" applyAlignment="1">
      <alignment horizontal="right" vertical="center" wrapText="1"/>
    </xf>
    <xf numFmtId="165" fontId="19" fillId="2" borderId="1" xfId="0" applyNumberFormat="1" applyFont="1" applyFill="1" applyBorder="1" applyAlignment="1" applyProtection="1">
      <alignment horizontal="right" vertical="top" wrapText="1"/>
    </xf>
    <xf numFmtId="165" fontId="19" fillId="0" borderId="1" xfId="0" applyNumberFormat="1" applyFont="1" applyFill="1" applyBorder="1" applyAlignment="1" applyProtection="1">
      <alignment horizontal="right" vertical="top" wrapText="1"/>
    </xf>
    <xf numFmtId="0" fontId="9" fillId="2" borderId="8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2" fontId="8" fillId="2" borderId="0" xfId="0" applyNumberFormat="1" applyFont="1" applyFill="1" applyBorder="1" applyAlignment="1">
      <alignment horizontal="right" vertical="top" wrapText="1"/>
    </xf>
    <xf numFmtId="0" fontId="10" fillId="2" borderId="0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0" fillId="2" borderId="0" xfId="0" applyFont="1" applyFill="1" applyBorder="1" applyAlignment="1">
      <alignment horizontal="right"/>
    </xf>
    <xf numFmtId="0" fontId="10" fillId="2" borderId="0" xfId="0" applyFont="1" applyFill="1" applyAlignment="1">
      <alignment horizontal="right"/>
    </xf>
    <xf numFmtId="0" fontId="18" fillId="2" borderId="0" xfId="0" applyFont="1" applyFill="1" applyBorder="1"/>
    <xf numFmtId="0" fontId="18" fillId="2" borderId="0" xfId="0" applyFont="1" applyFill="1"/>
    <xf numFmtId="0" fontId="10" fillId="0" borderId="0" xfId="0" applyFont="1" applyFill="1" applyBorder="1"/>
    <xf numFmtId="2" fontId="13" fillId="3" borderId="1" xfId="0" applyNumberFormat="1" applyFont="1" applyFill="1" applyBorder="1" applyAlignment="1">
      <alignment horizontal="right" vertical="top" wrapText="1"/>
    </xf>
    <xf numFmtId="166" fontId="12" fillId="2" borderId="1" xfId="0" applyNumberFormat="1" applyFont="1" applyFill="1" applyBorder="1" applyAlignment="1">
      <alignment horizontal="center" vertical="top" wrapText="1"/>
    </xf>
    <xf numFmtId="0" fontId="9" fillId="3" borderId="1" xfId="0" applyFont="1" applyFill="1" applyBorder="1" applyAlignment="1">
      <alignment horizontal="right" vertical="top" wrapText="1"/>
    </xf>
    <xf numFmtId="0" fontId="20" fillId="0" borderId="0" xfId="0" applyFont="1" applyFill="1" applyBorder="1"/>
    <xf numFmtId="0" fontId="20" fillId="0" borderId="0" xfId="0" applyFont="1" applyFill="1"/>
    <xf numFmtId="165" fontId="12" fillId="0" borderId="1" xfId="0" applyNumberFormat="1" applyFont="1" applyFill="1" applyBorder="1" applyAlignment="1" applyProtection="1">
      <alignment horizontal="right" vertical="top" wrapText="1"/>
    </xf>
    <xf numFmtId="165" fontId="12" fillId="4" borderId="1" xfId="0" applyNumberFormat="1" applyFont="1" applyFill="1" applyBorder="1" applyAlignment="1" applyProtection="1">
      <alignment horizontal="right" vertical="top" wrapText="1"/>
    </xf>
    <xf numFmtId="166" fontId="12" fillId="0" borderId="1" xfId="0" applyNumberFormat="1" applyFont="1" applyFill="1" applyBorder="1" applyAlignment="1">
      <alignment horizontal="center" vertical="top" wrapText="1"/>
    </xf>
    <xf numFmtId="0" fontId="9" fillId="2" borderId="0" xfId="0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horizontal="left" vertical="top" wrapText="1"/>
    </xf>
    <xf numFmtId="0" fontId="7" fillId="2" borderId="0" xfId="0" applyFont="1" applyFill="1" applyBorder="1" applyAlignment="1">
      <alignment horizontal="center" vertical="top" wrapText="1"/>
    </xf>
    <xf numFmtId="0" fontId="13" fillId="2" borderId="3" xfId="0" applyFont="1" applyFill="1" applyBorder="1" applyAlignment="1">
      <alignment horizontal="left" vertical="top" wrapText="1"/>
    </xf>
    <xf numFmtId="0" fontId="13" fillId="2" borderId="0" xfId="0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center" vertical="top"/>
    </xf>
    <xf numFmtId="0" fontId="13" fillId="2" borderId="1" xfId="0" applyFont="1" applyFill="1" applyBorder="1" applyAlignment="1">
      <alignment horizontal="center" vertical="top" wrapText="1"/>
    </xf>
    <xf numFmtId="0" fontId="13" fillId="2" borderId="4" xfId="0" applyFont="1" applyFill="1" applyBorder="1" applyAlignment="1">
      <alignment horizontal="center" vertical="top" wrapText="1"/>
    </xf>
    <xf numFmtId="0" fontId="13" fillId="2" borderId="6" xfId="0" applyFont="1" applyFill="1" applyBorder="1" applyAlignment="1">
      <alignment horizontal="center" vertical="top" wrapText="1"/>
    </xf>
    <xf numFmtId="2" fontId="9" fillId="2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center"/>
    </xf>
    <xf numFmtId="2" fontId="6" fillId="2" borderId="13" xfId="0" applyNumberFormat="1" applyFont="1" applyFill="1" applyBorder="1" applyAlignment="1">
      <alignment horizontal="center" vertical="center" wrapText="1"/>
    </xf>
    <xf numFmtId="2" fontId="6" fillId="2" borderId="14" xfId="0" applyNumberFormat="1" applyFont="1" applyFill="1" applyBorder="1" applyAlignment="1">
      <alignment horizontal="center" vertical="center" wrapText="1"/>
    </xf>
    <xf numFmtId="2" fontId="6" fillId="2" borderId="15" xfId="0" applyNumberFormat="1" applyFont="1" applyFill="1" applyBorder="1" applyAlignment="1">
      <alignment horizontal="center" vertical="center" wrapText="1"/>
    </xf>
    <xf numFmtId="2" fontId="6" fillId="2" borderId="16" xfId="0" applyNumberFormat="1" applyFont="1" applyFill="1" applyBorder="1" applyAlignment="1">
      <alignment horizontal="center" vertical="center" wrapText="1"/>
    </xf>
    <xf numFmtId="164" fontId="14" fillId="2" borderId="2" xfId="1" applyNumberFormat="1" applyFont="1" applyFill="1" applyBorder="1" applyAlignment="1">
      <alignment horizontal="right" vertical="center" wrapText="1"/>
    </xf>
    <xf numFmtId="164" fontId="14" fillId="2" borderId="7" xfId="1" applyNumberFormat="1" applyFont="1" applyFill="1" applyBorder="1" applyAlignment="1">
      <alignment horizontal="right" vertical="center" wrapText="1"/>
    </xf>
    <xf numFmtId="0" fontId="9" fillId="2" borderId="1" xfId="0" applyFont="1" applyFill="1" applyBorder="1" applyAlignment="1">
      <alignment horizontal="left" vertical="top" wrapText="1"/>
    </xf>
    <xf numFmtId="0" fontId="13" fillId="2" borderId="17" xfId="0" applyFont="1" applyFill="1" applyBorder="1" applyAlignment="1">
      <alignment horizontal="center" vertical="top" wrapText="1"/>
    </xf>
    <xf numFmtId="0" fontId="13" fillId="2" borderId="9" xfId="0" applyFont="1" applyFill="1" applyBorder="1" applyAlignment="1">
      <alignment horizontal="center" vertical="top" wrapText="1"/>
    </xf>
    <xf numFmtId="0" fontId="13" fillId="2" borderId="10" xfId="0" applyFont="1" applyFill="1" applyBorder="1" applyAlignment="1">
      <alignment horizontal="center" vertical="top" wrapText="1"/>
    </xf>
    <xf numFmtId="0" fontId="13" fillId="2" borderId="21" xfId="0" applyFont="1" applyFill="1" applyBorder="1" applyAlignment="1">
      <alignment horizontal="center" vertical="center" wrapText="1"/>
    </xf>
    <xf numFmtId="0" fontId="13" fillId="2" borderId="22" xfId="0" applyFont="1" applyFill="1" applyBorder="1" applyAlignment="1">
      <alignment horizontal="center" vertical="center" wrapText="1"/>
    </xf>
    <xf numFmtId="0" fontId="13" fillId="2" borderId="23" xfId="0" applyFont="1" applyFill="1" applyBorder="1" applyAlignment="1">
      <alignment horizontal="center" vertical="center" wrapText="1"/>
    </xf>
    <xf numFmtId="0" fontId="14" fillId="2" borderId="17" xfId="0" applyFont="1" applyFill="1" applyBorder="1" applyAlignment="1">
      <alignment horizontal="center" vertical="top" wrapText="1"/>
    </xf>
    <xf numFmtId="0" fontId="15" fillId="2" borderId="9" xfId="0" applyFont="1" applyFill="1" applyBorder="1" applyAlignment="1">
      <alignment horizontal="center" vertical="top" wrapText="1"/>
    </xf>
    <xf numFmtId="0" fontId="15" fillId="2" borderId="10" xfId="0" applyFont="1" applyFill="1" applyBorder="1" applyAlignment="1">
      <alignment horizontal="center" vertical="top" wrapText="1"/>
    </xf>
    <xf numFmtId="0" fontId="13" fillId="2" borderId="20" xfId="0" applyFont="1" applyFill="1" applyBorder="1" applyAlignment="1">
      <alignment horizontal="center" vertical="top" wrapText="1"/>
    </xf>
    <xf numFmtId="0" fontId="15" fillId="2" borderId="19" xfId="0" applyFont="1" applyFill="1" applyBorder="1" applyAlignment="1">
      <alignment horizontal="center" vertical="top" wrapText="1"/>
    </xf>
    <xf numFmtId="0" fontId="15" fillId="2" borderId="8" xfId="0" applyFont="1" applyFill="1" applyBorder="1" applyAlignment="1">
      <alignment horizontal="center" vertical="top" wrapText="1"/>
    </xf>
    <xf numFmtId="0" fontId="13" fillId="2" borderId="11" xfId="0" applyFont="1" applyFill="1" applyBorder="1" applyAlignment="1">
      <alignment horizontal="center" vertical="top" wrapText="1"/>
    </xf>
    <xf numFmtId="0" fontId="13" fillId="2" borderId="12" xfId="0" applyFont="1" applyFill="1" applyBorder="1" applyAlignment="1">
      <alignment horizontal="center" vertical="top" wrapText="1"/>
    </xf>
    <xf numFmtId="0" fontId="13" fillId="2" borderId="18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/>
    </xf>
    <xf numFmtId="0" fontId="13" fillId="2" borderId="20" xfId="0" applyFont="1" applyFill="1" applyBorder="1" applyAlignment="1">
      <alignment horizontal="center" vertical="center" wrapText="1"/>
    </xf>
    <xf numFmtId="0" fontId="13" fillId="2" borderId="19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left" vertical="top"/>
    </xf>
    <xf numFmtId="0" fontId="1" fillId="2" borderId="7" xfId="0" applyFont="1" applyFill="1" applyBorder="1" applyAlignment="1">
      <alignment horizontal="left" vertical="top"/>
    </xf>
    <xf numFmtId="0" fontId="9" fillId="2" borderId="1" xfId="0" applyFont="1" applyFill="1" applyBorder="1" applyAlignment="1">
      <alignment horizontal="left" vertical="top"/>
    </xf>
    <xf numFmtId="0" fontId="16" fillId="2" borderId="0" xfId="0" applyFont="1" applyFill="1" applyBorder="1" applyAlignment="1">
      <alignment horizontal="center" vertical="top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 wrapText="1"/>
    </xf>
    <xf numFmtId="17" fontId="17" fillId="2" borderId="0" xfId="0" applyNumberFormat="1" applyFont="1" applyFill="1" applyBorder="1" applyAlignment="1">
      <alignment horizontal="right" vertical="top" wrapText="1"/>
    </xf>
    <xf numFmtId="0" fontId="17" fillId="2" borderId="0" xfId="0" applyFont="1" applyFill="1" applyBorder="1" applyAlignment="1">
      <alignment horizontal="right" vertical="top" wrapText="1"/>
    </xf>
  </cellXfs>
  <cellStyles count="2">
    <cellStyle name="Normal" xfId="0" builtinId="0"/>
    <cellStyle name="Percent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A123"/>
  <sheetViews>
    <sheetView tabSelected="1" view="pageBreakPreview" zoomScaleNormal="85" zoomScaleSheetLayoutView="100" workbookViewId="0">
      <pane ySplit="7" topLeftCell="A8" activePane="bottomLeft" state="frozen"/>
      <selection pane="bottomLeft" activeCell="L35" sqref="L35"/>
    </sheetView>
  </sheetViews>
  <sheetFormatPr defaultColWidth="9.140625" defaultRowHeight="12.75"/>
  <cols>
    <col min="1" max="1" width="7" style="2" customWidth="1"/>
    <col min="2" max="2" width="34.140625" style="2" customWidth="1"/>
    <col min="3" max="3" width="13.85546875" style="15" customWidth="1"/>
    <col min="4" max="4" width="18.5703125" style="2" customWidth="1"/>
    <col min="5" max="5" width="10.85546875" style="2" customWidth="1"/>
    <col min="6" max="6" width="13.85546875" style="2" customWidth="1"/>
    <col min="7" max="7" width="11.42578125" style="2" customWidth="1"/>
    <col min="8" max="8" width="9.7109375" style="2" customWidth="1"/>
    <col min="9" max="9" width="10.42578125" style="2" customWidth="1"/>
    <col min="10" max="10" width="12.85546875" style="2" customWidth="1"/>
    <col min="11" max="11" width="10.28515625" style="2" customWidth="1"/>
    <col min="12" max="12" width="11" style="2" customWidth="1"/>
    <col min="13" max="13" width="8.7109375" style="2" customWidth="1"/>
    <col min="14" max="14" width="9.140625" style="2" customWidth="1"/>
    <col min="15" max="15" width="8.5703125" style="2" customWidth="1"/>
    <col min="16" max="16" width="12.7109375" style="1" customWidth="1"/>
    <col min="17" max="17" width="11.28515625" style="2" customWidth="1"/>
    <col min="18" max="18" width="11.7109375" style="2" customWidth="1"/>
    <col min="19" max="19" width="9.140625" style="3" customWidth="1"/>
    <col min="20" max="39" width="9.140625" style="3"/>
    <col min="40" max="16384" width="9.140625" style="2"/>
  </cols>
  <sheetData>
    <row r="1" spans="1:53" ht="18" customHeight="1">
      <c r="A1" s="143" t="s">
        <v>85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</row>
    <row r="2" spans="1:53" ht="20.25" customHeight="1">
      <c r="A2" s="143" t="s">
        <v>86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</row>
    <row r="3" spans="1:53" ht="18" customHeight="1">
      <c r="A3" s="143" t="s">
        <v>127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</row>
    <row r="4" spans="1:53" ht="27" customHeight="1" thickBot="1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47" t="s">
        <v>123</v>
      </c>
      <c r="P4" s="147">
        <v>44682</v>
      </c>
      <c r="Q4" s="148"/>
      <c r="R4" s="148"/>
    </row>
    <row r="5" spans="1:53" s="1" customFormat="1" ht="32.25" customHeight="1">
      <c r="A5" s="144" t="s">
        <v>0</v>
      </c>
      <c r="B5" s="144" t="s">
        <v>1</v>
      </c>
      <c r="C5" s="144" t="s">
        <v>59</v>
      </c>
      <c r="D5" s="144" t="s">
        <v>50</v>
      </c>
      <c r="E5" s="145" t="s">
        <v>30</v>
      </c>
      <c r="F5" s="146" t="s">
        <v>110</v>
      </c>
      <c r="G5" s="117" t="s">
        <v>111</v>
      </c>
      <c r="H5" s="118"/>
      <c r="I5" s="119"/>
      <c r="J5" s="120" t="s">
        <v>112</v>
      </c>
      <c r="K5" s="123" t="s">
        <v>90</v>
      </c>
      <c r="L5" s="124"/>
      <c r="M5" s="124"/>
      <c r="N5" s="124"/>
      <c r="O5" s="124"/>
      <c r="P5" s="125"/>
      <c r="Q5" s="117" t="s">
        <v>2</v>
      </c>
      <c r="R5" s="119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</row>
    <row r="6" spans="1:53" s="1" customFormat="1" ht="32.25" customHeight="1">
      <c r="A6" s="144"/>
      <c r="B6" s="144"/>
      <c r="C6" s="144"/>
      <c r="D6" s="144"/>
      <c r="E6" s="145"/>
      <c r="F6" s="146"/>
      <c r="G6" s="126" t="s">
        <v>116</v>
      </c>
      <c r="H6" s="103" t="s">
        <v>33</v>
      </c>
      <c r="I6" s="129" t="s">
        <v>79</v>
      </c>
      <c r="J6" s="121"/>
      <c r="K6" s="131" t="s">
        <v>108</v>
      </c>
      <c r="L6" s="132"/>
      <c r="M6" s="133"/>
      <c r="N6" s="103" t="s">
        <v>109</v>
      </c>
      <c r="O6" s="103"/>
      <c r="P6" s="134" t="s">
        <v>32</v>
      </c>
      <c r="Q6" s="136" t="s">
        <v>3</v>
      </c>
      <c r="R6" s="138" t="s">
        <v>4</v>
      </c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</row>
    <row r="7" spans="1:53" s="1" customFormat="1" ht="57" customHeight="1" thickBot="1">
      <c r="A7" s="144"/>
      <c r="B7" s="144"/>
      <c r="C7" s="144"/>
      <c r="D7" s="144"/>
      <c r="E7" s="145"/>
      <c r="F7" s="146"/>
      <c r="G7" s="127"/>
      <c r="H7" s="128"/>
      <c r="I7" s="130"/>
      <c r="J7" s="122"/>
      <c r="K7" s="80" t="s">
        <v>113</v>
      </c>
      <c r="L7" s="78" t="s">
        <v>128</v>
      </c>
      <c r="M7" s="78" t="s">
        <v>79</v>
      </c>
      <c r="N7" s="79" t="s">
        <v>114</v>
      </c>
      <c r="O7" s="79" t="s">
        <v>31</v>
      </c>
      <c r="P7" s="135"/>
      <c r="Q7" s="137"/>
      <c r="R7" s="139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</row>
    <row r="8" spans="1:53" s="9" customFormat="1" ht="27.75" customHeight="1">
      <c r="A8" s="140" t="s">
        <v>58</v>
      </c>
      <c r="B8" s="141"/>
      <c r="C8" s="28"/>
      <c r="D8" s="28"/>
      <c r="E8" s="28"/>
      <c r="F8" s="28"/>
      <c r="G8" s="24"/>
      <c r="H8" s="24"/>
      <c r="I8" s="24"/>
      <c r="J8" s="25"/>
      <c r="K8" s="24"/>
      <c r="L8" s="24"/>
      <c r="M8" s="24"/>
      <c r="N8" s="27"/>
      <c r="O8" s="27"/>
      <c r="P8" s="28"/>
      <c r="Q8" s="28"/>
      <c r="R8" s="2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</row>
    <row r="9" spans="1:53" s="9" customFormat="1" ht="20.100000000000001" customHeight="1">
      <c r="A9" s="10">
        <v>1</v>
      </c>
      <c r="B9" s="11" t="s">
        <v>92</v>
      </c>
      <c r="C9" s="10">
        <v>431.59</v>
      </c>
      <c r="D9" s="11" t="s">
        <v>5</v>
      </c>
      <c r="E9" s="10" t="s">
        <v>28</v>
      </c>
      <c r="F9" s="20">
        <v>0</v>
      </c>
      <c r="G9" s="20">
        <v>1.46</v>
      </c>
      <c r="H9" s="59">
        <v>0.35</v>
      </c>
      <c r="I9" s="59">
        <f>SUM(G9:H9)</f>
        <v>1.81</v>
      </c>
      <c r="J9" s="59">
        <v>0.2</v>
      </c>
      <c r="K9" s="61">
        <v>0</v>
      </c>
      <c r="L9" s="61">
        <v>0</v>
      </c>
      <c r="M9" s="20">
        <f t="shared" ref="M9:M21" si="0">SUM(K9:L9)</f>
        <v>0</v>
      </c>
      <c r="N9" s="61">
        <v>0</v>
      </c>
      <c r="O9" s="61">
        <v>0</v>
      </c>
      <c r="P9" s="22">
        <f>M9+N9+O9</f>
        <v>0</v>
      </c>
      <c r="Q9" s="61">
        <v>0</v>
      </c>
      <c r="R9" s="61">
        <v>0</v>
      </c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</row>
    <row r="10" spans="1:53" s="9" customFormat="1" ht="20.100000000000001" customHeight="1">
      <c r="A10" s="10">
        <v>2</v>
      </c>
      <c r="B10" s="11" t="s">
        <v>93</v>
      </c>
      <c r="C10" s="10">
        <v>419.33</v>
      </c>
      <c r="D10" s="11" t="s">
        <v>7</v>
      </c>
      <c r="E10" s="10" t="s">
        <v>28</v>
      </c>
      <c r="F10" s="61">
        <v>5.23</v>
      </c>
      <c r="G10" s="20">
        <v>1.31</v>
      </c>
      <c r="H10" s="59">
        <v>0.24</v>
      </c>
      <c r="I10" s="59">
        <f t="shared" ref="I10:I74" si="1">SUM(G10:H10)</f>
        <v>1.55</v>
      </c>
      <c r="J10" s="59">
        <v>0.5</v>
      </c>
      <c r="K10" s="61">
        <v>0</v>
      </c>
      <c r="L10" s="61">
        <v>0</v>
      </c>
      <c r="M10" s="20">
        <f t="shared" si="0"/>
        <v>0</v>
      </c>
      <c r="N10" s="61">
        <v>0.02</v>
      </c>
      <c r="O10" s="61">
        <v>0.04</v>
      </c>
      <c r="P10" s="22">
        <f t="shared" ref="P10:P74" si="2">M10+N10+O10</f>
        <v>0.06</v>
      </c>
      <c r="Q10" s="61">
        <v>0</v>
      </c>
      <c r="R10" s="61">
        <v>0</v>
      </c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</row>
    <row r="11" spans="1:53" s="9" customFormat="1" ht="20.100000000000001" customHeight="1">
      <c r="A11" s="10">
        <v>3</v>
      </c>
      <c r="B11" s="11" t="s">
        <v>94</v>
      </c>
      <c r="C11" s="10">
        <v>663.36</v>
      </c>
      <c r="D11" s="11" t="s">
        <v>8</v>
      </c>
      <c r="E11" s="10" t="s">
        <v>28</v>
      </c>
      <c r="F11" s="61">
        <v>15.42</v>
      </c>
      <c r="G11" s="20">
        <v>2.17</v>
      </c>
      <c r="H11" s="59">
        <v>0.3</v>
      </c>
      <c r="I11" s="59">
        <f t="shared" si="1"/>
        <v>2.4699999999999998</v>
      </c>
      <c r="J11" s="59">
        <v>1</v>
      </c>
      <c r="K11" s="61">
        <v>0</v>
      </c>
      <c r="L11" s="61">
        <v>0</v>
      </c>
      <c r="M11" s="20">
        <f t="shared" si="0"/>
        <v>0</v>
      </c>
      <c r="N11" s="61">
        <v>0.03</v>
      </c>
      <c r="O11" s="61">
        <v>0.11</v>
      </c>
      <c r="P11" s="22">
        <f t="shared" si="2"/>
        <v>0.14000000000000001</v>
      </c>
      <c r="Q11" s="61">
        <v>0</v>
      </c>
      <c r="R11" s="61">
        <v>0</v>
      </c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</row>
    <row r="12" spans="1:53" s="9" customFormat="1" ht="20.100000000000001" customHeight="1">
      <c r="A12" s="10">
        <v>4</v>
      </c>
      <c r="B12" s="11" t="s">
        <v>95</v>
      </c>
      <c r="C12" s="10">
        <v>829.78</v>
      </c>
      <c r="D12" s="11" t="s">
        <v>8</v>
      </c>
      <c r="E12" s="10" t="s">
        <v>28</v>
      </c>
      <c r="F12" s="61">
        <v>130.83000000000001</v>
      </c>
      <c r="G12" s="20">
        <v>2.39</v>
      </c>
      <c r="H12" s="59">
        <v>0.86</v>
      </c>
      <c r="I12" s="59">
        <f t="shared" si="1"/>
        <v>3.25</v>
      </c>
      <c r="J12" s="59">
        <v>0.3</v>
      </c>
      <c r="K12" s="61">
        <v>0</v>
      </c>
      <c r="L12" s="61">
        <v>0</v>
      </c>
      <c r="M12" s="20">
        <f t="shared" si="0"/>
        <v>0</v>
      </c>
      <c r="N12" s="61">
        <v>0.98</v>
      </c>
      <c r="O12" s="61">
        <v>0</v>
      </c>
      <c r="P12" s="22">
        <f t="shared" si="2"/>
        <v>0.98</v>
      </c>
      <c r="Q12" s="61">
        <v>0</v>
      </c>
      <c r="R12" s="61">
        <v>0</v>
      </c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</row>
    <row r="13" spans="1:53" s="18" customFormat="1" ht="20.100000000000001" customHeight="1">
      <c r="A13" s="18" t="s">
        <v>6</v>
      </c>
      <c r="B13" s="18" t="s">
        <v>9</v>
      </c>
      <c r="C13" s="56">
        <f>SUM(C9:C12)</f>
        <v>2344.06</v>
      </c>
      <c r="D13" s="18" t="s">
        <v>6</v>
      </c>
      <c r="F13" s="18">
        <f>SUM(F9:F12)</f>
        <v>151.48000000000002</v>
      </c>
      <c r="G13" s="18">
        <f>SUM(G9:G12)</f>
        <v>7.33</v>
      </c>
      <c r="H13" s="18">
        <f t="shared" ref="H13:O13" si="3">SUM(H9:H12)</f>
        <v>1.75</v>
      </c>
      <c r="I13" s="18">
        <f t="shared" si="3"/>
        <v>9.08</v>
      </c>
      <c r="J13" s="18">
        <f t="shared" si="3"/>
        <v>2</v>
      </c>
      <c r="K13" s="18">
        <f>SUM(K9:K12)</f>
        <v>0</v>
      </c>
      <c r="L13" s="18">
        <f t="shared" si="3"/>
        <v>0</v>
      </c>
      <c r="M13" s="18">
        <f>SUM(K13:L13)</f>
        <v>0</v>
      </c>
      <c r="N13" s="18">
        <f t="shared" si="3"/>
        <v>1.03</v>
      </c>
      <c r="O13" s="18">
        <f t="shared" si="3"/>
        <v>0.15</v>
      </c>
      <c r="P13" s="18">
        <f t="shared" si="2"/>
        <v>1.18</v>
      </c>
      <c r="Q13" s="18">
        <f>SUM(Q9:Q12)</f>
        <v>0</v>
      </c>
      <c r="R13" s="18">
        <f>SUM(R9:R12)</f>
        <v>0</v>
      </c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</row>
    <row r="14" spans="1:53" s="9" customFormat="1" ht="20.100000000000001" customHeight="1">
      <c r="A14" s="10">
        <v>5</v>
      </c>
      <c r="B14" s="63" t="s">
        <v>132</v>
      </c>
      <c r="C14" s="10">
        <v>657.39</v>
      </c>
      <c r="D14" s="11" t="s">
        <v>10</v>
      </c>
      <c r="E14" s="10" t="s">
        <v>28</v>
      </c>
      <c r="F14" s="70">
        <v>21.22</v>
      </c>
      <c r="G14" s="20">
        <v>2.56</v>
      </c>
      <c r="H14" s="20">
        <v>0.63</v>
      </c>
      <c r="I14" s="20">
        <f t="shared" si="1"/>
        <v>3.19</v>
      </c>
      <c r="J14" s="20">
        <v>0</v>
      </c>
      <c r="K14" s="61">
        <v>0</v>
      </c>
      <c r="L14" s="61">
        <v>0</v>
      </c>
      <c r="M14" s="20">
        <f t="shared" si="0"/>
        <v>0</v>
      </c>
      <c r="N14" s="20">
        <v>0.01</v>
      </c>
      <c r="O14" s="20">
        <v>0.28000000000000003</v>
      </c>
      <c r="P14" s="22">
        <f t="shared" si="2"/>
        <v>0.29000000000000004</v>
      </c>
      <c r="Q14" s="61">
        <v>0</v>
      </c>
      <c r="R14" s="61">
        <v>0</v>
      </c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</row>
    <row r="15" spans="1:53" s="9" customFormat="1" ht="20.100000000000001" customHeight="1">
      <c r="A15" s="10">
        <v>6</v>
      </c>
      <c r="B15" s="11" t="s">
        <v>124</v>
      </c>
      <c r="C15" s="10">
        <v>656.2</v>
      </c>
      <c r="D15" s="11" t="s">
        <v>10</v>
      </c>
      <c r="E15" s="10" t="s">
        <v>28</v>
      </c>
      <c r="F15" s="70">
        <v>33.659999999999997</v>
      </c>
      <c r="G15" s="20">
        <v>3.64</v>
      </c>
      <c r="H15" s="20">
        <v>2.08</v>
      </c>
      <c r="I15" s="20">
        <f t="shared" si="1"/>
        <v>5.7200000000000006</v>
      </c>
      <c r="J15" s="20">
        <v>0</v>
      </c>
      <c r="K15" s="61">
        <v>0</v>
      </c>
      <c r="L15" s="61">
        <v>0</v>
      </c>
      <c r="M15" s="20">
        <f t="shared" si="0"/>
        <v>0</v>
      </c>
      <c r="N15" s="20">
        <v>0.01</v>
      </c>
      <c r="O15" s="20">
        <v>0.32</v>
      </c>
      <c r="P15" s="22">
        <f t="shared" si="2"/>
        <v>0.33</v>
      </c>
      <c r="Q15" s="61">
        <v>0</v>
      </c>
      <c r="R15" s="61">
        <v>0</v>
      </c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</row>
    <row r="16" spans="1:53" s="93" customFormat="1" ht="20.100000000000001" customHeight="1">
      <c r="A16" s="62">
        <v>7</v>
      </c>
      <c r="B16" s="63" t="s">
        <v>96</v>
      </c>
      <c r="C16" s="62">
        <v>1967.08</v>
      </c>
      <c r="D16" s="63" t="s">
        <v>11</v>
      </c>
      <c r="E16" s="62" t="s">
        <v>28</v>
      </c>
      <c r="F16" s="94">
        <v>121.3</v>
      </c>
      <c r="G16" s="64">
        <v>0.9</v>
      </c>
      <c r="H16" s="64">
        <v>7.6</v>
      </c>
      <c r="I16" s="64">
        <f t="shared" si="1"/>
        <v>8.5</v>
      </c>
      <c r="J16" s="64">
        <v>1.75</v>
      </c>
      <c r="K16" s="68">
        <v>0</v>
      </c>
      <c r="L16" s="68">
        <v>0</v>
      </c>
      <c r="M16" s="64">
        <f t="shared" si="0"/>
        <v>0</v>
      </c>
      <c r="N16" s="64">
        <v>0</v>
      </c>
      <c r="O16" s="64">
        <v>0.68300000000000005</v>
      </c>
      <c r="P16" s="65">
        <f t="shared" si="2"/>
        <v>0.68300000000000005</v>
      </c>
      <c r="Q16" s="68">
        <v>0</v>
      </c>
      <c r="R16" s="68">
        <v>0</v>
      </c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92"/>
      <c r="AI16" s="92"/>
      <c r="AJ16" s="92"/>
      <c r="AK16" s="92"/>
      <c r="AL16" s="92"/>
      <c r="AM16" s="92"/>
    </row>
    <row r="17" spans="1:53" s="19" customFormat="1" ht="20.100000000000001" customHeight="1">
      <c r="A17" s="16"/>
      <c r="B17" s="17" t="s">
        <v>12</v>
      </c>
      <c r="C17" s="16">
        <f>SUM(C14:C16)</f>
        <v>3280.67</v>
      </c>
      <c r="D17" s="16" t="s">
        <v>6</v>
      </c>
      <c r="E17" s="16"/>
      <c r="F17" s="18">
        <f>SUM(F14:F16)</f>
        <v>176.18</v>
      </c>
      <c r="G17" s="18">
        <f>SUM(G14:G16)</f>
        <v>7.1000000000000005</v>
      </c>
      <c r="H17" s="18">
        <f t="shared" ref="H17:O17" si="4">SUM(H14:H16)</f>
        <v>10.309999999999999</v>
      </c>
      <c r="I17" s="18">
        <f t="shared" si="4"/>
        <v>17.41</v>
      </c>
      <c r="J17" s="18">
        <f t="shared" si="4"/>
        <v>1.75</v>
      </c>
      <c r="K17" s="18">
        <f t="shared" si="4"/>
        <v>0</v>
      </c>
      <c r="L17" s="18">
        <f t="shared" si="4"/>
        <v>0</v>
      </c>
      <c r="M17" s="18">
        <f>SUM(K17:L17)</f>
        <v>0</v>
      </c>
      <c r="N17" s="18">
        <f t="shared" si="4"/>
        <v>0.02</v>
      </c>
      <c r="O17" s="18">
        <f t="shared" si="4"/>
        <v>1.2830000000000001</v>
      </c>
      <c r="P17" s="18">
        <f t="shared" si="2"/>
        <v>1.3030000000000002</v>
      </c>
      <c r="Q17" s="18">
        <f>SUM(Q14:Q16)</f>
        <v>0</v>
      </c>
      <c r="R17" s="18">
        <f>SUM(R14:R16)</f>
        <v>0</v>
      </c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</row>
    <row r="18" spans="1:53" s="9" customFormat="1" ht="20.100000000000001" customHeight="1">
      <c r="A18" s="10">
        <v>8</v>
      </c>
      <c r="B18" s="11" t="s">
        <v>97</v>
      </c>
      <c r="C18" s="10">
        <v>291</v>
      </c>
      <c r="D18" s="11" t="s">
        <v>13</v>
      </c>
      <c r="E18" s="10" t="s">
        <v>29</v>
      </c>
      <c r="F18" s="70">
        <v>170.39</v>
      </c>
      <c r="G18" s="20">
        <v>1.4</v>
      </c>
      <c r="H18" s="20">
        <v>0</v>
      </c>
      <c r="I18" s="20">
        <f t="shared" si="1"/>
        <v>1.4</v>
      </c>
      <c r="J18" s="20">
        <v>0</v>
      </c>
      <c r="K18" s="61">
        <v>1.5354000000000001</v>
      </c>
      <c r="L18" s="61">
        <v>0</v>
      </c>
      <c r="M18" s="20">
        <f t="shared" si="0"/>
        <v>1.5354000000000001</v>
      </c>
      <c r="N18" s="61">
        <v>0</v>
      </c>
      <c r="O18" s="61">
        <v>0</v>
      </c>
      <c r="P18" s="22">
        <f t="shared" si="2"/>
        <v>1.5354000000000001</v>
      </c>
      <c r="Q18" s="20">
        <v>0</v>
      </c>
      <c r="R18" s="20">
        <v>0</v>
      </c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</row>
    <row r="19" spans="1:53" s="66" customFormat="1" ht="20.100000000000001" customHeight="1">
      <c r="A19" s="62">
        <v>9</v>
      </c>
      <c r="B19" s="63" t="s">
        <v>98</v>
      </c>
      <c r="C19" s="62">
        <v>135</v>
      </c>
      <c r="D19" s="63" t="s">
        <v>14</v>
      </c>
      <c r="E19" s="62" t="s">
        <v>29</v>
      </c>
      <c r="F19" s="77">
        <v>76.989999999999995</v>
      </c>
      <c r="G19" s="64">
        <v>0.75</v>
      </c>
      <c r="H19" s="64">
        <v>0</v>
      </c>
      <c r="I19" s="64">
        <f t="shared" si="1"/>
        <v>0.75</v>
      </c>
      <c r="J19" s="64">
        <v>0</v>
      </c>
      <c r="K19" s="68">
        <v>0.7288</v>
      </c>
      <c r="L19" s="68">
        <v>0</v>
      </c>
      <c r="M19" s="64">
        <f t="shared" si="0"/>
        <v>0.7288</v>
      </c>
      <c r="N19" s="68">
        <v>0</v>
      </c>
      <c r="O19" s="68">
        <v>0</v>
      </c>
      <c r="P19" s="65">
        <f t="shared" si="2"/>
        <v>0.7288</v>
      </c>
      <c r="Q19" s="64">
        <v>0</v>
      </c>
      <c r="R19" s="64">
        <v>0</v>
      </c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</row>
    <row r="20" spans="1:53" s="66" customFormat="1" ht="20.100000000000001" customHeight="1">
      <c r="A20" s="62">
        <v>10</v>
      </c>
      <c r="B20" s="63" t="s">
        <v>126</v>
      </c>
      <c r="C20" s="62">
        <v>101</v>
      </c>
      <c r="D20" s="63" t="s">
        <v>14</v>
      </c>
      <c r="E20" s="62" t="s">
        <v>29</v>
      </c>
      <c r="F20" s="77">
        <v>64.86</v>
      </c>
      <c r="G20" s="64">
        <v>0.5</v>
      </c>
      <c r="H20" s="64">
        <v>0</v>
      </c>
      <c r="I20" s="64">
        <f t="shared" si="1"/>
        <v>0.5</v>
      </c>
      <c r="J20" s="64">
        <v>0</v>
      </c>
      <c r="K20" s="64">
        <v>0.47</v>
      </c>
      <c r="L20" s="64">
        <v>0</v>
      </c>
      <c r="M20" s="64">
        <f t="shared" si="0"/>
        <v>0.47</v>
      </c>
      <c r="N20" s="64">
        <v>0</v>
      </c>
      <c r="O20" s="64">
        <v>0</v>
      </c>
      <c r="P20" s="65">
        <f t="shared" si="2"/>
        <v>0.47</v>
      </c>
      <c r="Q20" s="64">
        <v>0</v>
      </c>
      <c r="R20" s="64">
        <v>0</v>
      </c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</row>
    <row r="21" spans="1:53" s="9" customFormat="1" ht="20.100000000000001" customHeight="1">
      <c r="A21" s="10">
        <v>11</v>
      </c>
      <c r="B21" s="11" t="s">
        <v>99</v>
      </c>
      <c r="C21" s="10">
        <v>726.6</v>
      </c>
      <c r="D21" s="11" t="s">
        <v>14</v>
      </c>
      <c r="E21" s="10" t="s">
        <v>29</v>
      </c>
      <c r="F21" s="70">
        <v>361.39</v>
      </c>
      <c r="G21" s="20">
        <v>2.65</v>
      </c>
      <c r="H21" s="20">
        <v>0</v>
      </c>
      <c r="I21" s="20">
        <f t="shared" si="1"/>
        <v>2.65</v>
      </c>
      <c r="J21" s="20">
        <v>0</v>
      </c>
      <c r="K21" s="61">
        <v>2.3104</v>
      </c>
      <c r="L21" s="61">
        <v>0</v>
      </c>
      <c r="M21" s="20">
        <f t="shared" si="0"/>
        <v>2.3104</v>
      </c>
      <c r="N21" s="20">
        <v>0</v>
      </c>
      <c r="O21" s="20">
        <v>0</v>
      </c>
      <c r="P21" s="22">
        <f t="shared" si="2"/>
        <v>2.3104</v>
      </c>
      <c r="Q21" s="20">
        <v>0</v>
      </c>
      <c r="R21" s="20">
        <v>0</v>
      </c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</row>
    <row r="22" spans="1:53" s="19" customFormat="1" ht="20.100000000000001" customHeight="1">
      <c r="A22" s="16" t="s">
        <v>6</v>
      </c>
      <c r="B22" s="17" t="s">
        <v>15</v>
      </c>
      <c r="C22" s="56">
        <f>SUM(C18:C21)</f>
        <v>1253.5999999999999</v>
      </c>
      <c r="D22" s="16" t="s">
        <v>6</v>
      </c>
      <c r="E22" s="16"/>
      <c r="F22" s="18">
        <f>SUM(F18:F21)</f>
        <v>673.63</v>
      </c>
      <c r="G22" s="18">
        <f>SUM(G18:G21)</f>
        <v>5.3</v>
      </c>
      <c r="H22" s="18">
        <f t="shared" ref="H22:O22" si="5">SUM(H18:H21)</f>
        <v>0</v>
      </c>
      <c r="I22" s="18">
        <f t="shared" si="5"/>
        <v>5.3</v>
      </c>
      <c r="J22" s="18">
        <f t="shared" si="5"/>
        <v>0</v>
      </c>
      <c r="K22" s="18">
        <f t="shared" si="5"/>
        <v>5.0446000000000009</v>
      </c>
      <c r="L22" s="18">
        <f t="shared" si="5"/>
        <v>0</v>
      </c>
      <c r="M22" s="18">
        <f>SUM(K22:L22)</f>
        <v>5.0446000000000009</v>
      </c>
      <c r="N22" s="18">
        <f t="shared" si="5"/>
        <v>0</v>
      </c>
      <c r="O22" s="18">
        <f t="shared" si="5"/>
        <v>0</v>
      </c>
      <c r="P22" s="18">
        <f t="shared" si="2"/>
        <v>5.0446000000000009</v>
      </c>
      <c r="Q22" s="18">
        <f>SUM(Q18:Q21)</f>
        <v>0</v>
      </c>
      <c r="R22" s="18">
        <f>SUM(R18:R21)</f>
        <v>0</v>
      </c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</row>
    <row r="23" spans="1:53" s="19" customFormat="1" ht="20.100000000000001" customHeight="1">
      <c r="A23" s="16" t="s">
        <v>6</v>
      </c>
      <c r="B23" s="17" t="s">
        <v>64</v>
      </c>
      <c r="C23" s="16">
        <f>C13+C17+C22</f>
        <v>6878.33</v>
      </c>
      <c r="D23" s="16" t="s">
        <v>6</v>
      </c>
      <c r="E23" s="16"/>
      <c r="F23" s="89">
        <f>F13+F17+F22</f>
        <v>1001.29</v>
      </c>
      <c r="G23" s="89">
        <f>G13+G17+G22</f>
        <v>19.73</v>
      </c>
      <c r="H23" s="89">
        <f t="shared" ref="H23:N23" si="6">H13+H17+H22</f>
        <v>12.059999999999999</v>
      </c>
      <c r="I23" s="89">
        <f t="shared" si="6"/>
        <v>31.790000000000003</v>
      </c>
      <c r="J23" s="89">
        <f t="shared" si="6"/>
        <v>3.75</v>
      </c>
      <c r="K23" s="89">
        <f>K13+K17+K22</f>
        <v>5.0446000000000009</v>
      </c>
      <c r="L23" s="89">
        <f t="shared" si="6"/>
        <v>0</v>
      </c>
      <c r="M23" s="89">
        <f>SUM(K23:L23)</f>
        <v>5.0446000000000009</v>
      </c>
      <c r="N23" s="89">
        <f t="shared" si="6"/>
        <v>1.05</v>
      </c>
      <c r="O23" s="89">
        <f>O13+O17+O22</f>
        <v>1.4330000000000001</v>
      </c>
      <c r="P23" s="89">
        <f>M23+N23+O23</f>
        <v>7.5276000000000005</v>
      </c>
      <c r="Q23" s="89">
        <f>Q13+Q17+Q22</f>
        <v>0</v>
      </c>
      <c r="R23" s="89">
        <f>R13+R17+R22</f>
        <v>0</v>
      </c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</row>
    <row r="24" spans="1:53" s="9" customFormat="1" ht="20.100000000000001" customHeight="1">
      <c r="A24" s="142" t="s">
        <v>57</v>
      </c>
      <c r="B24" s="142"/>
      <c r="C24" s="142"/>
      <c r="D24" s="142"/>
      <c r="E24" s="142"/>
      <c r="F24" s="142"/>
      <c r="G24" s="142"/>
      <c r="H24" s="142"/>
      <c r="I24" s="142"/>
      <c r="J24" s="142"/>
      <c r="K24" s="142"/>
      <c r="L24" s="142"/>
      <c r="M24" s="142"/>
      <c r="N24" s="142"/>
      <c r="O24" s="142"/>
      <c r="P24" s="142"/>
      <c r="Q24" s="142"/>
      <c r="R24" s="142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</row>
    <row r="25" spans="1:53" s="9" customFormat="1" ht="20.100000000000001" customHeight="1">
      <c r="A25" s="10">
        <v>12</v>
      </c>
      <c r="B25" s="11" t="s">
        <v>16</v>
      </c>
      <c r="C25" s="10">
        <v>270</v>
      </c>
      <c r="D25" s="11" t="s">
        <v>17</v>
      </c>
      <c r="E25" s="10" t="s">
        <v>28</v>
      </c>
      <c r="F25" s="70">
        <v>27.75</v>
      </c>
      <c r="G25" s="20">
        <v>0.95</v>
      </c>
      <c r="H25" s="20">
        <v>0</v>
      </c>
      <c r="I25" s="20">
        <f t="shared" si="1"/>
        <v>0.95</v>
      </c>
      <c r="J25" s="20">
        <v>0.6</v>
      </c>
      <c r="K25" s="61">
        <v>0</v>
      </c>
      <c r="L25" s="61">
        <v>0</v>
      </c>
      <c r="M25" s="20">
        <f t="shared" ref="M25:M48" si="7">SUM(K25:L25)</f>
        <v>0</v>
      </c>
      <c r="N25" s="61">
        <v>0.23912580645161288</v>
      </c>
      <c r="O25" s="61">
        <v>0</v>
      </c>
      <c r="P25" s="22">
        <f t="shared" si="2"/>
        <v>0.23912580645161288</v>
      </c>
      <c r="Q25" s="20">
        <v>0</v>
      </c>
      <c r="R25" s="20">
        <v>0</v>
      </c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</row>
    <row r="26" spans="1:53" s="9" customFormat="1" ht="20.100000000000001" customHeight="1">
      <c r="A26" s="10">
        <v>13</v>
      </c>
      <c r="B26" s="11" t="s">
        <v>100</v>
      </c>
      <c r="C26" s="10">
        <v>1500</v>
      </c>
      <c r="D26" s="11" t="s">
        <v>17</v>
      </c>
      <c r="E26" s="10" t="s">
        <v>28</v>
      </c>
      <c r="F26" s="70">
        <v>298.10000000000002</v>
      </c>
      <c r="G26" s="20">
        <v>1.5640000000000001</v>
      </c>
      <c r="H26" s="20">
        <v>0.93</v>
      </c>
      <c r="I26" s="20">
        <f t="shared" si="1"/>
        <v>2.4940000000000002</v>
      </c>
      <c r="J26" s="20">
        <v>0</v>
      </c>
      <c r="K26" s="61">
        <v>1.41</v>
      </c>
      <c r="L26" s="61">
        <v>0</v>
      </c>
      <c r="M26" s="20">
        <f t="shared" si="7"/>
        <v>1.41</v>
      </c>
      <c r="N26" s="61">
        <v>0</v>
      </c>
      <c r="O26" s="61">
        <v>0</v>
      </c>
      <c r="P26" s="22">
        <f t="shared" si="2"/>
        <v>1.41</v>
      </c>
      <c r="Q26" s="20">
        <v>0</v>
      </c>
      <c r="R26" s="20">
        <v>0</v>
      </c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</row>
    <row r="27" spans="1:53" s="66" customFormat="1" ht="20.100000000000001" customHeight="1">
      <c r="A27" s="62">
        <v>14</v>
      </c>
      <c r="B27" s="63" t="s">
        <v>18</v>
      </c>
      <c r="C27" s="62">
        <v>330.4</v>
      </c>
      <c r="D27" s="63" t="s">
        <v>17</v>
      </c>
      <c r="E27" s="62" t="s">
        <v>28</v>
      </c>
      <c r="F27" s="77">
        <v>153.66999999999999</v>
      </c>
      <c r="G27" s="64">
        <v>2.0499999999999998</v>
      </c>
      <c r="H27" s="64">
        <v>0</v>
      </c>
      <c r="I27" s="64">
        <f t="shared" si="1"/>
        <v>2.0499999999999998</v>
      </c>
      <c r="J27" s="64">
        <v>0.2</v>
      </c>
      <c r="K27" s="68">
        <v>0</v>
      </c>
      <c r="L27" s="68">
        <v>0</v>
      </c>
      <c r="M27" s="64">
        <f t="shared" si="7"/>
        <v>0</v>
      </c>
      <c r="N27" s="68">
        <v>0.56999999999999995</v>
      </c>
      <c r="O27" s="68">
        <v>0.45889999999999997</v>
      </c>
      <c r="P27" s="65">
        <f t="shared" si="2"/>
        <v>1.0288999999999999</v>
      </c>
      <c r="Q27" s="64">
        <v>0</v>
      </c>
      <c r="R27" s="64">
        <v>0</v>
      </c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</row>
    <row r="28" spans="1:53" s="9" customFormat="1" ht="20.100000000000001" customHeight="1">
      <c r="A28" s="10">
        <v>15</v>
      </c>
      <c r="B28" s="11" t="s">
        <v>101</v>
      </c>
      <c r="C28" s="10">
        <v>330</v>
      </c>
      <c r="D28" s="11" t="s">
        <v>7</v>
      </c>
      <c r="E28" s="10" t="s">
        <v>28</v>
      </c>
      <c r="F28" s="20">
        <v>0</v>
      </c>
      <c r="G28" s="20">
        <v>1.5</v>
      </c>
      <c r="H28" s="20">
        <v>0.1</v>
      </c>
      <c r="I28" s="20">
        <f t="shared" si="1"/>
        <v>1.6</v>
      </c>
      <c r="J28" s="20">
        <v>0</v>
      </c>
      <c r="K28" s="61">
        <v>0</v>
      </c>
      <c r="L28" s="61">
        <v>0</v>
      </c>
      <c r="M28" s="20">
        <f t="shared" si="7"/>
        <v>0</v>
      </c>
      <c r="N28" s="61">
        <v>0</v>
      </c>
      <c r="O28" s="61">
        <v>0</v>
      </c>
      <c r="P28" s="22">
        <f t="shared" si="2"/>
        <v>0</v>
      </c>
      <c r="Q28" s="20">
        <v>0</v>
      </c>
      <c r="R28" s="20">
        <v>0</v>
      </c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</row>
    <row r="29" spans="1:53" s="9" customFormat="1" ht="20.100000000000001" customHeight="1">
      <c r="A29" s="10">
        <v>16</v>
      </c>
      <c r="B29" s="11" t="s">
        <v>102</v>
      </c>
      <c r="C29" s="10">
        <v>273.8</v>
      </c>
      <c r="D29" s="11" t="s">
        <v>7</v>
      </c>
      <c r="E29" s="10" t="s">
        <v>29</v>
      </c>
      <c r="F29" s="70">
        <v>94.59</v>
      </c>
      <c r="G29" s="20">
        <v>1.65</v>
      </c>
      <c r="H29" s="20">
        <v>0</v>
      </c>
      <c r="I29" s="20">
        <f t="shared" si="1"/>
        <v>1.65</v>
      </c>
      <c r="J29" s="20">
        <v>0</v>
      </c>
      <c r="K29" s="61">
        <v>0.98432903225806445</v>
      </c>
      <c r="L29" s="61">
        <v>0</v>
      </c>
      <c r="M29" s="20">
        <f t="shared" si="7"/>
        <v>0.98432903225806445</v>
      </c>
      <c r="N29" s="61">
        <v>0</v>
      </c>
      <c r="O29" s="61">
        <v>0</v>
      </c>
      <c r="P29" s="22">
        <f t="shared" si="2"/>
        <v>0.98432903225806445</v>
      </c>
      <c r="Q29" s="20">
        <v>0</v>
      </c>
      <c r="R29" s="20">
        <v>0.09</v>
      </c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</row>
    <row r="30" spans="1:53" s="19" customFormat="1" ht="20.100000000000001" customHeight="1">
      <c r="A30" s="16" t="s">
        <v>6</v>
      </c>
      <c r="B30" s="17" t="s">
        <v>9</v>
      </c>
      <c r="C30" s="16">
        <f>SUM(C25:C29)</f>
        <v>2704.2000000000003</v>
      </c>
      <c r="D30" s="16" t="s">
        <v>6</v>
      </c>
      <c r="E30" s="16"/>
      <c r="F30" s="18">
        <f t="shared" ref="F30:L30" si="8">SUM(F25:F29)</f>
        <v>574.11</v>
      </c>
      <c r="G30" s="18">
        <f t="shared" si="8"/>
        <v>7.7140000000000004</v>
      </c>
      <c r="H30" s="18">
        <f t="shared" si="8"/>
        <v>1.03</v>
      </c>
      <c r="I30" s="18">
        <f t="shared" si="8"/>
        <v>8.7439999999999998</v>
      </c>
      <c r="J30" s="18">
        <f t="shared" si="8"/>
        <v>0.8</v>
      </c>
      <c r="K30" s="18">
        <f t="shared" si="8"/>
        <v>2.3943290322580646</v>
      </c>
      <c r="L30" s="18">
        <f t="shared" si="8"/>
        <v>0</v>
      </c>
      <c r="M30" s="18">
        <f>SUM(K30:L30)</f>
        <v>2.3943290322580646</v>
      </c>
      <c r="N30" s="18">
        <f>SUM(N25:N29)</f>
        <v>0.80912580645161281</v>
      </c>
      <c r="O30" s="18">
        <f>SUM(O25:O29)</f>
        <v>0.45889999999999997</v>
      </c>
      <c r="P30" s="18">
        <f t="shared" si="2"/>
        <v>3.6623548387096774</v>
      </c>
      <c r="Q30" s="18">
        <f>SUM(Q25:Q29)</f>
        <v>0</v>
      </c>
      <c r="R30" s="18">
        <f>SUM(R25:R29)</f>
        <v>0.09</v>
      </c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</row>
    <row r="31" spans="1:53" s="66" customFormat="1" ht="20.100000000000001" customHeight="1">
      <c r="A31" s="62">
        <v>17</v>
      </c>
      <c r="B31" s="63" t="s">
        <v>103</v>
      </c>
      <c r="C31" s="62">
        <v>594.72</v>
      </c>
      <c r="D31" s="63" t="s">
        <v>10</v>
      </c>
      <c r="E31" s="62" t="s">
        <v>28</v>
      </c>
      <c r="F31" s="77">
        <v>0</v>
      </c>
      <c r="G31" s="64">
        <v>0.25</v>
      </c>
      <c r="H31" s="64">
        <v>0.44</v>
      </c>
      <c r="I31" s="64">
        <f t="shared" si="1"/>
        <v>0.69</v>
      </c>
      <c r="J31" s="64">
        <v>0.25</v>
      </c>
      <c r="K31" s="64">
        <v>0</v>
      </c>
      <c r="L31" s="64">
        <v>0</v>
      </c>
      <c r="M31" s="64">
        <f t="shared" si="7"/>
        <v>0</v>
      </c>
      <c r="N31" s="64">
        <v>0</v>
      </c>
      <c r="O31" s="64">
        <v>0</v>
      </c>
      <c r="P31" s="65">
        <f>M31+N31+O31</f>
        <v>0</v>
      </c>
      <c r="Q31" s="64">
        <v>0</v>
      </c>
      <c r="R31" s="64">
        <v>0</v>
      </c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</row>
    <row r="32" spans="1:53" s="9" customFormat="1" ht="20.100000000000001" customHeight="1">
      <c r="A32" s="10">
        <v>18</v>
      </c>
      <c r="B32" s="11" t="s">
        <v>104</v>
      </c>
      <c r="C32" s="10">
        <v>156.1</v>
      </c>
      <c r="D32" s="11" t="s">
        <v>10</v>
      </c>
      <c r="E32" s="10" t="s">
        <v>28</v>
      </c>
      <c r="F32" s="70">
        <v>0</v>
      </c>
      <c r="G32" s="20">
        <v>0.8</v>
      </c>
      <c r="H32" s="59">
        <v>0.01</v>
      </c>
      <c r="I32" s="59">
        <f t="shared" si="1"/>
        <v>0.81</v>
      </c>
      <c r="J32" s="59">
        <v>0</v>
      </c>
      <c r="K32" s="61">
        <v>0</v>
      </c>
      <c r="L32" s="61">
        <v>0</v>
      </c>
      <c r="M32" s="20">
        <f t="shared" si="7"/>
        <v>0</v>
      </c>
      <c r="N32" s="61">
        <v>0</v>
      </c>
      <c r="O32" s="61">
        <v>0</v>
      </c>
      <c r="P32" s="22">
        <f t="shared" si="2"/>
        <v>0</v>
      </c>
      <c r="Q32" s="20">
        <v>0</v>
      </c>
      <c r="R32" s="20">
        <v>0</v>
      </c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</row>
    <row r="33" spans="1:53" s="66" customFormat="1" ht="20.100000000000001" customHeight="1">
      <c r="A33" s="62">
        <v>19</v>
      </c>
      <c r="B33" s="63" t="s">
        <v>105</v>
      </c>
      <c r="C33" s="62">
        <v>351</v>
      </c>
      <c r="D33" s="63" t="s">
        <v>10</v>
      </c>
      <c r="E33" s="62" t="s">
        <v>28</v>
      </c>
      <c r="F33" s="77">
        <v>0</v>
      </c>
      <c r="G33" s="64">
        <v>0</v>
      </c>
      <c r="H33" s="69">
        <v>0</v>
      </c>
      <c r="I33" s="69">
        <f t="shared" si="1"/>
        <v>0</v>
      </c>
      <c r="J33" s="69">
        <v>0</v>
      </c>
      <c r="K33" s="68">
        <v>0</v>
      </c>
      <c r="L33" s="68">
        <v>0</v>
      </c>
      <c r="M33" s="64">
        <f t="shared" si="7"/>
        <v>0</v>
      </c>
      <c r="N33" s="68">
        <v>0</v>
      </c>
      <c r="O33" s="68">
        <v>0</v>
      </c>
      <c r="P33" s="65">
        <f t="shared" si="2"/>
        <v>0</v>
      </c>
      <c r="Q33" s="64">
        <v>0</v>
      </c>
      <c r="R33" s="64">
        <v>0</v>
      </c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</row>
    <row r="34" spans="1:53" s="66" customFormat="1" ht="20.100000000000001" customHeight="1">
      <c r="A34" s="62">
        <v>20</v>
      </c>
      <c r="B34" s="63" t="s">
        <v>106</v>
      </c>
      <c r="C34" s="62">
        <v>702</v>
      </c>
      <c r="D34" s="63" t="s">
        <v>10</v>
      </c>
      <c r="E34" s="62" t="s">
        <v>28</v>
      </c>
      <c r="F34" s="77">
        <v>0</v>
      </c>
      <c r="G34" s="64">
        <v>0</v>
      </c>
      <c r="H34" s="64">
        <v>0</v>
      </c>
      <c r="I34" s="64">
        <f t="shared" si="1"/>
        <v>0</v>
      </c>
      <c r="J34" s="64">
        <v>0</v>
      </c>
      <c r="K34" s="64">
        <v>0</v>
      </c>
      <c r="L34" s="64">
        <v>0</v>
      </c>
      <c r="M34" s="64">
        <f t="shared" si="7"/>
        <v>0</v>
      </c>
      <c r="N34" s="64">
        <v>0</v>
      </c>
      <c r="O34" s="64">
        <v>0</v>
      </c>
      <c r="P34" s="65">
        <f t="shared" si="2"/>
        <v>0</v>
      </c>
      <c r="Q34" s="64">
        <v>0</v>
      </c>
      <c r="R34" s="64">
        <v>0</v>
      </c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</row>
    <row r="35" spans="1:53" s="9" customFormat="1" ht="20.100000000000001" customHeight="1">
      <c r="A35" s="10">
        <v>21</v>
      </c>
      <c r="B35" s="63" t="s">
        <v>107</v>
      </c>
      <c r="C35" s="10">
        <v>374</v>
      </c>
      <c r="D35" s="11" t="s">
        <v>10</v>
      </c>
      <c r="E35" s="10" t="s">
        <v>28</v>
      </c>
      <c r="F35" s="70">
        <v>0</v>
      </c>
      <c r="G35" s="20">
        <v>0</v>
      </c>
      <c r="H35" s="20">
        <v>1.45</v>
      </c>
      <c r="I35" s="20">
        <f t="shared" si="1"/>
        <v>1.45</v>
      </c>
      <c r="J35" s="20">
        <v>0.24</v>
      </c>
      <c r="K35" s="20">
        <v>0</v>
      </c>
      <c r="L35" s="20">
        <v>0</v>
      </c>
      <c r="M35" s="20">
        <f t="shared" si="7"/>
        <v>0</v>
      </c>
      <c r="N35" s="20">
        <v>0</v>
      </c>
      <c r="O35" s="20">
        <v>0</v>
      </c>
      <c r="P35" s="22">
        <f t="shared" si="2"/>
        <v>0</v>
      </c>
      <c r="Q35" s="20">
        <v>0</v>
      </c>
      <c r="R35" s="20">
        <v>0</v>
      </c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</row>
    <row r="36" spans="1:53" s="66" customFormat="1" ht="20.100000000000001" customHeight="1">
      <c r="A36" s="62">
        <v>22</v>
      </c>
      <c r="B36" s="63" t="s">
        <v>35</v>
      </c>
      <c r="C36" s="62">
        <v>672</v>
      </c>
      <c r="D36" s="63" t="s">
        <v>11</v>
      </c>
      <c r="E36" s="62" t="s">
        <v>28</v>
      </c>
      <c r="F36" s="70">
        <v>171.51</v>
      </c>
      <c r="G36" s="64">
        <v>3.5</v>
      </c>
      <c r="H36" s="64">
        <v>1.4</v>
      </c>
      <c r="I36" s="64">
        <f t="shared" si="1"/>
        <v>4.9000000000000004</v>
      </c>
      <c r="J36" s="64">
        <v>0</v>
      </c>
      <c r="K36" s="64">
        <v>1.391</v>
      </c>
      <c r="L36" s="64">
        <v>0</v>
      </c>
      <c r="M36" s="64">
        <f t="shared" si="7"/>
        <v>1.391</v>
      </c>
      <c r="N36" s="64">
        <v>0</v>
      </c>
      <c r="O36" s="64">
        <v>0</v>
      </c>
      <c r="P36" s="65">
        <f t="shared" si="2"/>
        <v>1.391</v>
      </c>
      <c r="Q36" s="64">
        <v>0</v>
      </c>
      <c r="R36" s="64">
        <v>0</v>
      </c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</row>
    <row r="37" spans="1:53" s="19" customFormat="1" ht="20.100000000000001" customHeight="1">
      <c r="A37" s="16" t="s">
        <v>6</v>
      </c>
      <c r="B37" s="17" t="s">
        <v>12</v>
      </c>
      <c r="C37" s="16">
        <f>SUM(C31:C36)</f>
        <v>2849.82</v>
      </c>
      <c r="D37" s="16" t="s">
        <v>6</v>
      </c>
      <c r="E37" s="16"/>
      <c r="F37" s="18">
        <f t="shared" ref="F37:L37" si="9">SUM(F31:F36)</f>
        <v>171.51</v>
      </c>
      <c r="G37" s="18">
        <f t="shared" si="9"/>
        <v>4.55</v>
      </c>
      <c r="H37" s="18">
        <f t="shared" si="9"/>
        <v>3.3</v>
      </c>
      <c r="I37" s="18">
        <f t="shared" si="9"/>
        <v>7.8500000000000005</v>
      </c>
      <c r="J37" s="18">
        <f t="shared" si="9"/>
        <v>0.49</v>
      </c>
      <c r="K37" s="18">
        <f t="shared" si="9"/>
        <v>1.391</v>
      </c>
      <c r="L37" s="18">
        <f t="shared" si="9"/>
        <v>0</v>
      </c>
      <c r="M37" s="18">
        <f>SUM(K37:L37)</f>
        <v>1.391</v>
      </c>
      <c r="N37" s="18">
        <f>SUM(N31:N36)</f>
        <v>0</v>
      </c>
      <c r="O37" s="18">
        <f>SUM(O31:O36)</f>
        <v>0</v>
      </c>
      <c r="P37" s="18">
        <f t="shared" si="2"/>
        <v>1.391</v>
      </c>
      <c r="Q37" s="18">
        <f>SUM(Q32:Q36)</f>
        <v>0</v>
      </c>
      <c r="R37" s="18">
        <f>SUM(R32:R36)</f>
        <v>0</v>
      </c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</row>
    <row r="38" spans="1:53" s="66" customFormat="1" ht="20.100000000000001" customHeight="1">
      <c r="A38" s="62">
        <v>23</v>
      </c>
      <c r="B38" s="63" t="s">
        <v>73</v>
      </c>
      <c r="C38" s="62">
        <v>235.4</v>
      </c>
      <c r="D38" s="63" t="s">
        <v>23</v>
      </c>
      <c r="E38" s="62" t="s">
        <v>28</v>
      </c>
      <c r="F38" s="70">
        <v>45.07</v>
      </c>
      <c r="G38" s="64">
        <v>1.1000000000000001</v>
      </c>
      <c r="H38" s="64">
        <v>0.21</v>
      </c>
      <c r="I38" s="64">
        <f t="shared" si="1"/>
        <v>1.31</v>
      </c>
      <c r="J38" s="64">
        <v>0</v>
      </c>
      <c r="K38" s="64">
        <v>0.33700000000000002</v>
      </c>
      <c r="L38" s="64">
        <v>0</v>
      </c>
      <c r="M38" s="64">
        <f t="shared" si="7"/>
        <v>0.33700000000000002</v>
      </c>
      <c r="N38" s="64">
        <v>0</v>
      </c>
      <c r="O38" s="64">
        <v>0</v>
      </c>
      <c r="P38" s="65">
        <f t="shared" si="2"/>
        <v>0.33700000000000002</v>
      </c>
      <c r="Q38" s="64">
        <v>0</v>
      </c>
      <c r="R38" s="64">
        <v>0</v>
      </c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</row>
    <row r="39" spans="1:53" s="66" customFormat="1" ht="20.100000000000001" customHeight="1">
      <c r="A39" s="62">
        <v>24</v>
      </c>
      <c r="B39" s="63" t="s">
        <v>36</v>
      </c>
      <c r="C39" s="62">
        <v>32.5</v>
      </c>
      <c r="D39" s="63" t="s">
        <v>19</v>
      </c>
      <c r="E39" s="62" t="s">
        <v>29</v>
      </c>
      <c r="F39" s="77">
        <v>20.010000000000002</v>
      </c>
      <c r="G39" s="64">
        <v>0.2</v>
      </c>
      <c r="H39" s="64">
        <v>0</v>
      </c>
      <c r="I39" s="64">
        <f t="shared" si="1"/>
        <v>0.2</v>
      </c>
      <c r="J39" s="64">
        <v>0</v>
      </c>
      <c r="K39" s="64">
        <v>0.17</v>
      </c>
      <c r="L39" s="64">
        <v>0</v>
      </c>
      <c r="M39" s="64">
        <f t="shared" si="7"/>
        <v>0.17</v>
      </c>
      <c r="N39" s="64">
        <v>0</v>
      </c>
      <c r="O39" s="64">
        <v>0</v>
      </c>
      <c r="P39" s="65">
        <f t="shared" si="2"/>
        <v>0.17</v>
      </c>
      <c r="Q39" s="64">
        <v>0</v>
      </c>
      <c r="R39" s="64">
        <v>0</v>
      </c>
      <c r="S39" s="88"/>
      <c r="T39" s="88"/>
      <c r="U39" s="88"/>
      <c r="V39" s="88"/>
      <c r="W39" s="88"/>
      <c r="X39" s="88"/>
      <c r="Y39" s="88"/>
      <c r="Z39" s="88"/>
      <c r="AA39" s="88"/>
      <c r="AB39" s="88"/>
      <c r="AC39" s="88"/>
      <c r="AD39" s="88"/>
      <c r="AE39" s="88"/>
      <c r="AF39" s="88"/>
      <c r="AG39" s="88"/>
      <c r="AH39" s="88"/>
      <c r="AI39" s="88"/>
      <c r="AJ39" s="88"/>
      <c r="AK39" s="88"/>
      <c r="AL39" s="88"/>
      <c r="AM39" s="88"/>
    </row>
    <row r="40" spans="1:53" s="9" customFormat="1" ht="20.100000000000001" customHeight="1">
      <c r="A40" s="10">
        <v>25</v>
      </c>
      <c r="B40" s="63" t="s">
        <v>54</v>
      </c>
      <c r="C40" s="10">
        <v>107</v>
      </c>
      <c r="D40" s="11" t="s">
        <v>20</v>
      </c>
      <c r="E40" s="10" t="s">
        <v>29</v>
      </c>
      <c r="F40" s="70">
        <v>12.52</v>
      </c>
      <c r="G40" s="20">
        <v>0.45</v>
      </c>
      <c r="H40" s="20">
        <v>0</v>
      </c>
      <c r="I40" s="20">
        <f t="shared" si="1"/>
        <v>0.45</v>
      </c>
      <c r="J40" s="20">
        <v>0</v>
      </c>
      <c r="K40" s="20">
        <v>0.2</v>
      </c>
      <c r="L40" s="20">
        <v>0</v>
      </c>
      <c r="M40" s="20">
        <f t="shared" si="7"/>
        <v>0.2</v>
      </c>
      <c r="N40" s="20">
        <v>0</v>
      </c>
      <c r="O40" s="20">
        <v>0</v>
      </c>
      <c r="P40" s="22">
        <f t="shared" si="2"/>
        <v>0.2</v>
      </c>
      <c r="Q40" s="20">
        <v>0</v>
      </c>
      <c r="R40" s="20">
        <v>0</v>
      </c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</row>
    <row r="41" spans="1:53" s="9" customFormat="1" ht="20.100000000000001" customHeight="1">
      <c r="A41" s="10">
        <v>26</v>
      </c>
      <c r="B41" s="11" t="s">
        <v>37</v>
      </c>
      <c r="C41" s="10">
        <v>100</v>
      </c>
      <c r="D41" s="11" t="s">
        <v>20</v>
      </c>
      <c r="E41" s="10" t="s">
        <v>29</v>
      </c>
      <c r="F41" s="70">
        <v>33.700000000000003</v>
      </c>
      <c r="G41" s="20">
        <v>0.45</v>
      </c>
      <c r="H41" s="20">
        <v>0</v>
      </c>
      <c r="I41" s="20">
        <f t="shared" si="1"/>
        <v>0.45</v>
      </c>
      <c r="J41" s="20">
        <v>0</v>
      </c>
      <c r="K41" s="20">
        <v>0.34350000000000003</v>
      </c>
      <c r="L41" s="20">
        <v>0</v>
      </c>
      <c r="M41" s="20">
        <f t="shared" si="7"/>
        <v>0.34350000000000003</v>
      </c>
      <c r="N41" s="20">
        <v>0</v>
      </c>
      <c r="O41" s="20">
        <v>0</v>
      </c>
      <c r="P41" s="22">
        <f t="shared" si="2"/>
        <v>0.34350000000000003</v>
      </c>
      <c r="Q41" s="20">
        <v>0</v>
      </c>
      <c r="R41" s="20">
        <v>0</v>
      </c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</row>
    <row r="42" spans="1:53" s="66" customFormat="1" ht="20.100000000000001" customHeight="1">
      <c r="A42" s="62">
        <v>27</v>
      </c>
      <c r="B42" s="63" t="s">
        <v>65</v>
      </c>
      <c r="C42" s="62">
        <v>186.2</v>
      </c>
      <c r="D42" s="63" t="s">
        <v>20</v>
      </c>
      <c r="E42" s="62" t="s">
        <v>29</v>
      </c>
      <c r="F42" s="70">
        <v>82.92</v>
      </c>
      <c r="G42" s="64">
        <v>0.89</v>
      </c>
      <c r="H42" s="64">
        <v>0</v>
      </c>
      <c r="I42" s="64">
        <f t="shared" si="1"/>
        <v>0.89</v>
      </c>
      <c r="J42" s="64">
        <v>0</v>
      </c>
      <c r="K42" s="64">
        <v>0.60399999999999998</v>
      </c>
      <c r="L42" s="64">
        <v>0</v>
      </c>
      <c r="M42" s="64">
        <f t="shared" si="7"/>
        <v>0.60399999999999998</v>
      </c>
      <c r="N42" s="64">
        <v>0</v>
      </c>
      <c r="O42" s="64">
        <v>0</v>
      </c>
      <c r="P42" s="65">
        <f t="shared" si="2"/>
        <v>0.60399999999999998</v>
      </c>
      <c r="Q42" s="64">
        <v>0</v>
      </c>
      <c r="R42" s="64">
        <v>0</v>
      </c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</row>
    <row r="43" spans="1:53" s="19" customFormat="1" ht="20.100000000000001" customHeight="1">
      <c r="A43" s="16" t="s">
        <v>6</v>
      </c>
      <c r="B43" s="17" t="s">
        <v>21</v>
      </c>
      <c r="C43" s="16">
        <f>SUM(C38:C42)</f>
        <v>661.09999999999991</v>
      </c>
      <c r="D43" s="16" t="s">
        <v>6</v>
      </c>
      <c r="E43" s="16"/>
      <c r="F43" s="18">
        <f>SUM(F38:F42)</f>
        <v>194.22</v>
      </c>
      <c r="G43" s="18">
        <f t="shared" ref="G43:R43" si="10">SUM(G38:G42)</f>
        <v>3.0900000000000003</v>
      </c>
      <c r="H43" s="18">
        <f t="shared" si="10"/>
        <v>0.21</v>
      </c>
      <c r="I43" s="18">
        <f t="shared" si="10"/>
        <v>3.3000000000000003</v>
      </c>
      <c r="J43" s="18">
        <f t="shared" si="10"/>
        <v>0</v>
      </c>
      <c r="K43" s="18">
        <f t="shared" si="10"/>
        <v>1.6545000000000001</v>
      </c>
      <c r="L43" s="18">
        <f t="shared" si="10"/>
        <v>0</v>
      </c>
      <c r="M43" s="18">
        <f>SUM(K43:L43)</f>
        <v>1.6545000000000001</v>
      </c>
      <c r="N43" s="18">
        <f t="shared" si="10"/>
        <v>0</v>
      </c>
      <c r="O43" s="18">
        <f t="shared" si="10"/>
        <v>0</v>
      </c>
      <c r="P43" s="18">
        <f t="shared" si="2"/>
        <v>1.6545000000000001</v>
      </c>
      <c r="Q43" s="18">
        <f t="shared" si="10"/>
        <v>0</v>
      </c>
      <c r="R43" s="18">
        <f t="shared" si="10"/>
        <v>0</v>
      </c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</row>
    <row r="44" spans="1:53" s="66" customFormat="1" ht="20.100000000000001" customHeight="1">
      <c r="A44" s="62">
        <v>28</v>
      </c>
      <c r="B44" s="63" t="s">
        <v>38</v>
      </c>
      <c r="C44" s="62">
        <f>127.2-30</f>
        <v>97.2</v>
      </c>
      <c r="D44" s="63" t="s">
        <v>13</v>
      </c>
      <c r="E44" s="62" t="s">
        <v>29</v>
      </c>
      <c r="F44" s="77">
        <v>38.89</v>
      </c>
      <c r="G44" s="64">
        <v>0.5</v>
      </c>
      <c r="H44" s="64">
        <v>0</v>
      </c>
      <c r="I44" s="64">
        <f t="shared" si="1"/>
        <v>0.5</v>
      </c>
      <c r="J44" s="64">
        <v>0</v>
      </c>
      <c r="K44" s="64">
        <v>0.28799999999999998</v>
      </c>
      <c r="L44" s="64">
        <v>0</v>
      </c>
      <c r="M44" s="64">
        <f t="shared" si="7"/>
        <v>0.28799999999999998</v>
      </c>
      <c r="N44" s="64">
        <v>0</v>
      </c>
      <c r="O44" s="64">
        <v>0</v>
      </c>
      <c r="P44" s="65">
        <f t="shared" si="2"/>
        <v>0.28799999999999998</v>
      </c>
      <c r="Q44" s="64">
        <v>0</v>
      </c>
      <c r="R44" s="64">
        <v>0</v>
      </c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</row>
    <row r="45" spans="1:53" s="66" customFormat="1" ht="20.100000000000001" customHeight="1">
      <c r="A45" s="62">
        <v>29</v>
      </c>
      <c r="B45" s="63" t="s">
        <v>122</v>
      </c>
      <c r="C45" s="62">
        <v>69.760000000000005</v>
      </c>
      <c r="D45" s="63" t="s">
        <v>13</v>
      </c>
      <c r="E45" s="62" t="s">
        <v>29</v>
      </c>
      <c r="F45" s="77">
        <v>43.4</v>
      </c>
      <c r="G45" s="64">
        <v>0.4</v>
      </c>
      <c r="H45" s="64">
        <v>0</v>
      </c>
      <c r="I45" s="64">
        <f t="shared" si="1"/>
        <v>0.4</v>
      </c>
      <c r="J45" s="64">
        <v>0</v>
      </c>
      <c r="K45" s="64">
        <v>0.32</v>
      </c>
      <c r="L45" s="64">
        <v>0</v>
      </c>
      <c r="M45" s="64">
        <f t="shared" si="7"/>
        <v>0.32</v>
      </c>
      <c r="N45" s="64">
        <v>0</v>
      </c>
      <c r="O45" s="64">
        <v>0</v>
      </c>
      <c r="P45" s="65">
        <f t="shared" si="2"/>
        <v>0.32</v>
      </c>
      <c r="Q45" s="64">
        <v>0</v>
      </c>
      <c r="R45" s="64">
        <v>0</v>
      </c>
      <c r="S45" s="88"/>
      <c r="T45" s="88"/>
      <c r="U45" s="88"/>
      <c r="V45" s="88"/>
      <c r="W45" s="88"/>
      <c r="X45" s="88"/>
      <c r="Y45" s="88"/>
      <c r="Z45" s="88"/>
      <c r="AA45" s="88"/>
      <c r="AB45" s="88"/>
      <c r="AC45" s="88"/>
      <c r="AD45" s="88"/>
      <c r="AE45" s="88"/>
      <c r="AF45" s="88"/>
      <c r="AG45" s="88"/>
      <c r="AH45" s="88"/>
      <c r="AI45" s="88"/>
      <c r="AJ45" s="88"/>
      <c r="AK45" s="88"/>
      <c r="AL45" s="88"/>
      <c r="AM45" s="88"/>
    </row>
    <row r="46" spans="1:53" s="66" customFormat="1" ht="20.100000000000001" customHeight="1">
      <c r="A46" s="62">
        <v>30</v>
      </c>
      <c r="B46" s="63" t="s">
        <v>39</v>
      </c>
      <c r="C46" s="62">
        <v>162.4</v>
      </c>
      <c r="D46" s="63" t="s">
        <v>13</v>
      </c>
      <c r="E46" s="62" t="s">
        <v>29</v>
      </c>
      <c r="F46" s="70">
        <v>60.15</v>
      </c>
      <c r="G46" s="64">
        <v>0.66</v>
      </c>
      <c r="H46" s="69">
        <v>0</v>
      </c>
      <c r="I46" s="69">
        <f t="shared" si="1"/>
        <v>0.66</v>
      </c>
      <c r="J46" s="69">
        <v>0</v>
      </c>
      <c r="K46" s="64">
        <v>0.68377419354838709</v>
      </c>
      <c r="L46" s="64">
        <v>0</v>
      </c>
      <c r="M46" s="64">
        <f t="shared" si="7"/>
        <v>0.68377419354838709</v>
      </c>
      <c r="N46" s="64">
        <v>0</v>
      </c>
      <c r="O46" s="64">
        <v>0</v>
      </c>
      <c r="P46" s="65">
        <f t="shared" si="2"/>
        <v>0.68377419354838709</v>
      </c>
      <c r="Q46" s="64">
        <v>0</v>
      </c>
      <c r="R46" s="64">
        <v>0</v>
      </c>
      <c r="S46" s="88"/>
      <c r="T46" s="88"/>
      <c r="U46" s="88"/>
      <c r="V46" s="88"/>
      <c r="W46" s="88"/>
      <c r="X46" s="88"/>
      <c r="Y46" s="88"/>
      <c r="Z46" s="88"/>
      <c r="AA46" s="88"/>
      <c r="AB46" s="88"/>
      <c r="AC46" s="88"/>
      <c r="AD46" s="88"/>
      <c r="AE46" s="88"/>
      <c r="AF46" s="88"/>
      <c r="AG46" s="88"/>
      <c r="AH46" s="88"/>
      <c r="AI46" s="88"/>
      <c r="AJ46" s="88"/>
      <c r="AK46" s="88"/>
      <c r="AL46" s="88"/>
      <c r="AM46" s="88"/>
    </row>
    <row r="47" spans="1:53" s="9" customFormat="1" ht="20.100000000000001" customHeight="1">
      <c r="A47" s="10">
        <v>31</v>
      </c>
      <c r="B47" s="11" t="s">
        <v>40</v>
      </c>
      <c r="C47" s="90">
        <v>42</v>
      </c>
      <c r="D47" s="11" t="s">
        <v>14</v>
      </c>
      <c r="E47" s="10" t="s">
        <v>29</v>
      </c>
      <c r="F47" s="70">
        <v>28.15</v>
      </c>
      <c r="G47" s="20">
        <v>0.4</v>
      </c>
      <c r="H47" s="20">
        <v>0</v>
      </c>
      <c r="I47" s="20">
        <f t="shared" si="1"/>
        <v>0.4</v>
      </c>
      <c r="J47" s="20">
        <v>0</v>
      </c>
      <c r="K47" s="20">
        <v>0.373</v>
      </c>
      <c r="L47" s="20">
        <v>0</v>
      </c>
      <c r="M47" s="20">
        <f t="shared" si="7"/>
        <v>0.373</v>
      </c>
      <c r="N47" s="20">
        <v>0</v>
      </c>
      <c r="O47" s="20">
        <v>0</v>
      </c>
      <c r="P47" s="22">
        <f t="shared" si="2"/>
        <v>0.373</v>
      </c>
      <c r="Q47" s="20">
        <v>0</v>
      </c>
      <c r="R47" s="20">
        <v>0</v>
      </c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</row>
    <row r="48" spans="1:53" s="66" customFormat="1" ht="20.100000000000001" customHeight="1">
      <c r="A48" s="62">
        <v>32</v>
      </c>
      <c r="B48" s="63" t="s">
        <v>41</v>
      </c>
      <c r="C48" s="96">
        <v>95</v>
      </c>
      <c r="D48" s="63" t="s">
        <v>14</v>
      </c>
      <c r="E48" s="62" t="s">
        <v>29</v>
      </c>
      <c r="F48" s="77">
        <v>23.02</v>
      </c>
      <c r="G48" s="64">
        <v>0.5</v>
      </c>
      <c r="H48" s="64">
        <v>0</v>
      </c>
      <c r="I48" s="64">
        <f t="shared" si="1"/>
        <v>0.5</v>
      </c>
      <c r="J48" s="64">
        <v>0</v>
      </c>
      <c r="K48" s="64">
        <v>0.36</v>
      </c>
      <c r="L48" s="64">
        <v>0</v>
      </c>
      <c r="M48" s="64">
        <f t="shared" si="7"/>
        <v>0.36</v>
      </c>
      <c r="N48" s="64">
        <v>0</v>
      </c>
      <c r="O48" s="64">
        <v>0</v>
      </c>
      <c r="P48" s="65">
        <f t="shared" si="2"/>
        <v>0.36</v>
      </c>
      <c r="Q48" s="64">
        <v>0</v>
      </c>
      <c r="R48" s="64">
        <v>0</v>
      </c>
      <c r="S48" s="88"/>
      <c r="T48" s="88"/>
      <c r="U48" s="88"/>
      <c r="V48" s="88"/>
      <c r="W48" s="88"/>
      <c r="X48" s="88"/>
      <c r="Y48" s="88"/>
      <c r="Z48" s="88"/>
      <c r="AA48" s="88"/>
      <c r="AB48" s="88"/>
      <c r="AC48" s="88"/>
      <c r="AD48" s="88"/>
      <c r="AE48" s="88"/>
      <c r="AF48" s="88"/>
      <c r="AG48" s="88"/>
      <c r="AH48" s="88"/>
      <c r="AI48" s="88"/>
      <c r="AJ48" s="88"/>
      <c r="AK48" s="88"/>
      <c r="AL48" s="88"/>
      <c r="AM48" s="88"/>
    </row>
    <row r="49" spans="1:53" s="19" customFormat="1" ht="21" customHeight="1">
      <c r="A49" s="16" t="s">
        <v>6</v>
      </c>
      <c r="B49" s="17" t="s">
        <v>15</v>
      </c>
      <c r="C49" s="21">
        <f>SUM(C44:C48)</f>
        <v>466.36</v>
      </c>
      <c r="D49" s="21" t="s">
        <v>6</v>
      </c>
      <c r="E49" s="21"/>
      <c r="F49" s="36">
        <f t="shared" ref="F49:O49" si="11">SUM(F44:F48)</f>
        <v>193.61</v>
      </c>
      <c r="G49" s="36">
        <f t="shared" si="11"/>
        <v>2.46</v>
      </c>
      <c r="H49" s="36">
        <f t="shared" si="11"/>
        <v>0</v>
      </c>
      <c r="I49" s="36">
        <f t="shared" si="11"/>
        <v>2.46</v>
      </c>
      <c r="J49" s="36">
        <f t="shared" si="11"/>
        <v>0</v>
      </c>
      <c r="K49" s="36">
        <f>SUM(K44:K48)</f>
        <v>2.0247741935483869</v>
      </c>
      <c r="L49" s="36">
        <f t="shared" si="11"/>
        <v>0</v>
      </c>
      <c r="M49" s="36">
        <f>SUM(K49:L49)</f>
        <v>2.0247741935483869</v>
      </c>
      <c r="N49" s="36">
        <f t="shared" si="11"/>
        <v>0</v>
      </c>
      <c r="O49" s="36">
        <f t="shared" si="11"/>
        <v>0</v>
      </c>
      <c r="P49" s="36">
        <f t="shared" si="2"/>
        <v>2.0247741935483869</v>
      </c>
      <c r="Q49" s="36">
        <f>SUM(Q44:Q48)</f>
        <v>0</v>
      </c>
      <c r="R49" s="36">
        <f>SUM(R44:R48)</f>
        <v>0</v>
      </c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</row>
    <row r="50" spans="1:53" s="19" customFormat="1" ht="20.100000000000001" customHeight="1">
      <c r="A50" s="16" t="s">
        <v>6</v>
      </c>
      <c r="B50" s="17" t="s">
        <v>63</v>
      </c>
      <c r="C50" s="21">
        <f>C30+C37+C43+C49</f>
        <v>6681.4800000000005</v>
      </c>
      <c r="D50" s="21" t="s">
        <v>6</v>
      </c>
      <c r="E50" s="21"/>
      <c r="F50" s="89">
        <f t="shared" ref="F50:O50" si="12">F30+F37+F43+F49</f>
        <v>1133.45</v>
      </c>
      <c r="G50" s="89">
        <f t="shared" si="12"/>
        <v>17.814</v>
      </c>
      <c r="H50" s="89">
        <f t="shared" si="12"/>
        <v>4.54</v>
      </c>
      <c r="I50" s="89">
        <f>I30+I37+I43+I49</f>
        <v>22.354000000000003</v>
      </c>
      <c r="J50" s="89">
        <f t="shared" si="12"/>
        <v>1.29</v>
      </c>
      <c r="K50" s="89">
        <f t="shared" si="12"/>
        <v>7.4646032258064512</v>
      </c>
      <c r="L50" s="89">
        <f t="shared" si="12"/>
        <v>0</v>
      </c>
      <c r="M50" s="89">
        <f>SUM(K50:L50)</f>
        <v>7.4646032258064512</v>
      </c>
      <c r="N50" s="89">
        <f>N30+N37+N43+N49</f>
        <v>0.80912580645161281</v>
      </c>
      <c r="O50" s="89">
        <f t="shared" si="12"/>
        <v>0.45889999999999997</v>
      </c>
      <c r="P50" s="89">
        <f t="shared" si="2"/>
        <v>8.732629032258064</v>
      </c>
      <c r="Q50" s="89">
        <f>Q30+Q37+Q43+Q49</f>
        <v>0</v>
      </c>
      <c r="R50" s="89">
        <f>R30+R37+R43+R49</f>
        <v>0.09</v>
      </c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</row>
    <row r="51" spans="1:53" s="9" customFormat="1" ht="20.25" customHeight="1">
      <c r="A51" s="116" t="s">
        <v>60</v>
      </c>
      <c r="B51" s="116"/>
      <c r="C51" s="116"/>
      <c r="D51" s="116"/>
      <c r="E51" s="116"/>
      <c r="F51" s="116"/>
      <c r="G51" s="116"/>
      <c r="H51" s="116"/>
      <c r="I51" s="116"/>
      <c r="J51" s="116"/>
      <c r="K51" s="116"/>
      <c r="L51" s="116"/>
      <c r="M51" s="116"/>
      <c r="N51" s="116"/>
      <c r="O51" s="116"/>
      <c r="P51" s="116"/>
      <c r="Q51" s="116"/>
      <c r="R51" s="116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</row>
    <row r="52" spans="1:53" s="9" customFormat="1" ht="19.5" customHeight="1">
      <c r="A52" s="10">
        <v>33</v>
      </c>
      <c r="B52" s="11" t="s">
        <v>43</v>
      </c>
      <c r="C52" s="10">
        <v>108</v>
      </c>
      <c r="D52" s="11" t="s">
        <v>17</v>
      </c>
      <c r="E52" s="10" t="s">
        <v>28</v>
      </c>
      <c r="F52" s="20">
        <v>0</v>
      </c>
      <c r="G52" s="20">
        <v>0</v>
      </c>
      <c r="H52" s="20">
        <v>0.4</v>
      </c>
      <c r="I52" s="20">
        <f t="shared" si="1"/>
        <v>0.4</v>
      </c>
      <c r="J52" s="20">
        <v>0</v>
      </c>
      <c r="K52" s="20">
        <v>0</v>
      </c>
      <c r="L52" s="20">
        <v>0</v>
      </c>
      <c r="M52" s="20">
        <f t="shared" ref="M52:M83" si="13">SUM(K52:L52)</f>
        <v>0</v>
      </c>
      <c r="N52" s="20">
        <v>0</v>
      </c>
      <c r="O52" s="20">
        <v>0</v>
      </c>
      <c r="P52" s="22">
        <f t="shared" si="2"/>
        <v>0</v>
      </c>
      <c r="Q52" s="20">
        <v>0</v>
      </c>
      <c r="R52" s="20">
        <v>0</v>
      </c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</row>
    <row r="53" spans="1:53" s="9" customFormat="1" ht="19.5" customHeight="1">
      <c r="A53" s="10">
        <v>34</v>
      </c>
      <c r="B53" s="11" t="s">
        <v>121</v>
      </c>
      <c r="C53" s="10">
        <v>225</v>
      </c>
      <c r="D53" s="11" t="s">
        <v>68</v>
      </c>
      <c r="E53" s="10" t="s">
        <v>28</v>
      </c>
      <c r="F53" s="76">
        <v>0</v>
      </c>
      <c r="G53" s="20">
        <v>0</v>
      </c>
      <c r="H53" s="20">
        <v>0</v>
      </c>
      <c r="I53" s="20">
        <f t="shared" si="1"/>
        <v>0</v>
      </c>
      <c r="J53" s="20">
        <v>0</v>
      </c>
      <c r="K53" s="20">
        <v>0</v>
      </c>
      <c r="L53" s="20">
        <v>0</v>
      </c>
      <c r="M53" s="20">
        <f t="shared" si="13"/>
        <v>0</v>
      </c>
      <c r="N53" s="20">
        <v>0</v>
      </c>
      <c r="O53" s="20">
        <v>0</v>
      </c>
      <c r="P53" s="22">
        <f t="shared" si="2"/>
        <v>0</v>
      </c>
      <c r="Q53" s="20">
        <v>0</v>
      </c>
      <c r="R53" s="20">
        <v>0</v>
      </c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</row>
    <row r="54" spans="1:53" s="9" customFormat="1" ht="19.5" customHeight="1">
      <c r="A54" s="10">
        <v>35</v>
      </c>
      <c r="B54" s="11" t="s">
        <v>70</v>
      </c>
      <c r="C54" s="10">
        <v>225</v>
      </c>
      <c r="D54" s="11" t="s">
        <v>68</v>
      </c>
      <c r="E54" s="10" t="s">
        <v>28</v>
      </c>
      <c r="F54" s="70">
        <v>0</v>
      </c>
      <c r="G54" s="20">
        <v>0</v>
      </c>
      <c r="H54" s="20">
        <v>0</v>
      </c>
      <c r="I54" s="20">
        <f t="shared" si="1"/>
        <v>0</v>
      </c>
      <c r="J54" s="20">
        <v>0</v>
      </c>
      <c r="K54" s="20">
        <v>0</v>
      </c>
      <c r="L54" s="20">
        <v>0</v>
      </c>
      <c r="M54" s="20">
        <f t="shared" si="13"/>
        <v>0</v>
      </c>
      <c r="N54" s="20">
        <v>0</v>
      </c>
      <c r="O54" s="20">
        <v>0</v>
      </c>
      <c r="P54" s="22">
        <f t="shared" si="2"/>
        <v>0</v>
      </c>
      <c r="Q54" s="20">
        <v>0</v>
      </c>
      <c r="R54" s="20">
        <v>0</v>
      </c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</row>
    <row r="55" spans="1:53" s="72" customFormat="1" ht="18" customHeight="1">
      <c r="A55" s="71" t="s">
        <v>6</v>
      </c>
      <c r="B55" s="75" t="s">
        <v>9</v>
      </c>
      <c r="C55" s="71">
        <f>SUM(C52:C54)</f>
        <v>558</v>
      </c>
      <c r="D55" s="71" t="s">
        <v>6</v>
      </c>
      <c r="E55" s="71"/>
      <c r="F55" s="73">
        <f>SUM(F52:F54)</f>
        <v>0</v>
      </c>
      <c r="G55" s="73">
        <f t="shared" ref="G55:R55" si="14">SUM(G52:G54)</f>
        <v>0</v>
      </c>
      <c r="H55" s="73">
        <f t="shared" si="14"/>
        <v>0.4</v>
      </c>
      <c r="I55" s="73">
        <f t="shared" si="14"/>
        <v>0.4</v>
      </c>
      <c r="J55" s="73">
        <f t="shared" si="14"/>
        <v>0</v>
      </c>
      <c r="K55" s="73">
        <f t="shared" si="14"/>
        <v>0</v>
      </c>
      <c r="L55" s="73">
        <f t="shared" si="14"/>
        <v>0</v>
      </c>
      <c r="M55" s="73">
        <f>SUM(K55:L55)</f>
        <v>0</v>
      </c>
      <c r="N55" s="73">
        <f t="shared" si="14"/>
        <v>0</v>
      </c>
      <c r="O55" s="73">
        <f t="shared" si="14"/>
        <v>0</v>
      </c>
      <c r="P55" s="73">
        <f t="shared" si="2"/>
        <v>0</v>
      </c>
      <c r="Q55" s="73">
        <f t="shared" si="14"/>
        <v>0</v>
      </c>
      <c r="R55" s="73">
        <f t="shared" si="14"/>
        <v>0</v>
      </c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2"/>
      <c r="AH55" s="82"/>
      <c r="AI55" s="82"/>
      <c r="AJ55" s="82"/>
      <c r="AK55" s="82"/>
      <c r="AL55" s="82"/>
      <c r="AM55" s="82"/>
      <c r="AN55" s="83"/>
      <c r="AO55" s="83"/>
      <c r="AP55" s="83"/>
      <c r="AQ55" s="83"/>
      <c r="AR55" s="83"/>
      <c r="AS55" s="83"/>
      <c r="AT55" s="83"/>
      <c r="AU55" s="83"/>
      <c r="AV55" s="83"/>
      <c r="AW55" s="83"/>
      <c r="AX55" s="83"/>
      <c r="AY55" s="83"/>
      <c r="AZ55" s="83"/>
      <c r="BA55" s="83"/>
    </row>
    <row r="56" spans="1:53" s="9" customFormat="1" ht="20.100000000000001" customHeight="1">
      <c r="A56" s="10">
        <v>36</v>
      </c>
      <c r="B56" s="11" t="s">
        <v>44</v>
      </c>
      <c r="C56" s="10">
        <v>160</v>
      </c>
      <c r="D56" s="11" t="s">
        <v>10</v>
      </c>
      <c r="E56" s="10" t="s">
        <v>28</v>
      </c>
      <c r="F56" s="20">
        <v>0</v>
      </c>
      <c r="G56" s="20">
        <v>0.36000000000000004</v>
      </c>
      <c r="H56" s="20">
        <v>0.09</v>
      </c>
      <c r="I56" s="20">
        <f t="shared" si="1"/>
        <v>0.45000000000000007</v>
      </c>
      <c r="J56" s="20">
        <v>0.3</v>
      </c>
      <c r="K56" s="20">
        <v>0</v>
      </c>
      <c r="L56" s="20">
        <v>0</v>
      </c>
      <c r="M56" s="20">
        <f t="shared" si="13"/>
        <v>0</v>
      </c>
      <c r="N56" s="20">
        <v>0</v>
      </c>
      <c r="O56" s="20">
        <v>0</v>
      </c>
      <c r="P56" s="22">
        <f t="shared" si="2"/>
        <v>0</v>
      </c>
      <c r="Q56" s="20">
        <v>0</v>
      </c>
      <c r="R56" s="20">
        <v>0</v>
      </c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</row>
    <row r="57" spans="1:53" s="9" customFormat="1" ht="20.100000000000001" customHeight="1">
      <c r="A57" s="10">
        <v>37</v>
      </c>
      <c r="B57" s="11" t="s">
        <v>125</v>
      </c>
      <c r="C57" s="10">
        <v>300</v>
      </c>
      <c r="D57" s="11" t="s">
        <v>10</v>
      </c>
      <c r="E57" s="10" t="s">
        <v>28</v>
      </c>
      <c r="F57" s="20">
        <v>0</v>
      </c>
      <c r="G57" s="20">
        <v>0</v>
      </c>
      <c r="H57" s="20">
        <v>1.17</v>
      </c>
      <c r="I57" s="20">
        <f t="shared" si="1"/>
        <v>1.17</v>
      </c>
      <c r="J57" s="20">
        <v>0</v>
      </c>
      <c r="K57" s="20">
        <v>0</v>
      </c>
      <c r="L57" s="20">
        <v>0</v>
      </c>
      <c r="M57" s="20">
        <f t="shared" si="13"/>
        <v>0</v>
      </c>
      <c r="N57" s="20">
        <v>0</v>
      </c>
      <c r="O57" s="20">
        <v>0</v>
      </c>
      <c r="P57" s="22">
        <f t="shared" si="2"/>
        <v>0</v>
      </c>
      <c r="Q57" s="20">
        <v>0</v>
      </c>
      <c r="R57" s="20">
        <v>0</v>
      </c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</row>
    <row r="58" spans="1:53" s="9" customFormat="1" ht="20.100000000000001" customHeight="1">
      <c r="A58" s="10">
        <v>38</v>
      </c>
      <c r="B58" s="11" t="s">
        <v>91</v>
      </c>
      <c r="C58" s="10">
        <v>655</v>
      </c>
      <c r="D58" s="11" t="s">
        <v>10</v>
      </c>
      <c r="E58" s="10" t="s">
        <v>28</v>
      </c>
      <c r="F58" s="60">
        <v>0</v>
      </c>
      <c r="G58" s="20">
        <v>0.13</v>
      </c>
      <c r="H58" s="20">
        <v>1.3</v>
      </c>
      <c r="I58" s="20">
        <f t="shared" si="1"/>
        <v>1.4300000000000002</v>
      </c>
      <c r="J58" s="20">
        <v>0</v>
      </c>
      <c r="K58" s="20">
        <v>0</v>
      </c>
      <c r="L58" s="20">
        <v>0</v>
      </c>
      <c r="M58" s="20">
        <f t="shared" si="13"/>
        <v>0</v>
      </c>
      <c r="N58" s="20">
        <v>0</v>
      </c>
      <c r="O58" s="20">
        <v>0</v>
      </c>
      <c r="P58" s="22">
        <f t="shared" si="2"/>
        <v>0</v>
      </c>
      <c r="Q58" s="20">
        <v>0</v>
      </c>
      <c r="R58" s="20">
        <v>0</v>
      </c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</row>
    <row r="59" spans="1:53" s="66" customFormat="1" ht="20.100000000000001" customHeight="1">
      <c r="A59" s="62">
        <v>39</v>
      </c>
      <c r="B59" s="63" t="s">
        <v>34</v>
      </c>
      <c r="C59" s="62">
        <v>1147.5</v>
      </c>
      <c r="D59" s="63" t="s">
        <v>10</v>
      </c>
      <c r="E59" s="62" t="s">
        <v>28</v>
      </c>
      <c r="F59" s="77">
        <v>185.83</v>
      </c>
      <c r="G59" s="64">
        <v>0.9</v>
      </c>
      <c r="H59" s="64">
        <v>3.31</v>
      </c>
      <c r="I59" s="64">
        <f t="shared" si="1"/>
        <v>4.21</v>
      </c>
      <c r="J59" s="64">
        <v>1.1399999999999999</v>
      </c>
      <c r="K59" s="64">
        <v>0</v>
      </c>
      <c r="L59" s="64">
        <v>0.24</v>
      </c>
      <c r="M59" s="64">
        <f t="shared" si="13"/>
        <v>0.24</v>
      </c>
      <c r="N59" s="64">
        <v>0.81</v>
      </c>
      <c r="O59" s="64">
        <v>0.08</v>
      </c>
      <c r="P59" s="65">
        <f t="shared" si="2"/>
        <v>1.1300000000000001</v>
      </c>
      <c r="Q59" s="64">
        <v>0</v>
      </c>
      <c r="R59" s="64">
        <v>0</v>
      </c>
      <c r="S59" s="88"/>
      <c r="T59" s="88"/>
      <c r="U59" s="88"/>
      <c r="V59" s="88"/>
      <c r="W59" s="88"/>
      <c r="X59" s="88"/>
      <c r="Y59" s="88"/>
      <c r="Z59" s="88"/>
      <c r="AA59" s="88"/>
      <c r="AB59" s="88"/>
      <c r="AC59" s="88"/>
      <c r="AD59" s="88"/>
      <c r="AE59" s="88"/>
      <c r="AF59" s="88"/>
      <c r="AG59" s="88"/>
      <c r="AH59" s="88"/>
      <c r="AI59" s="88"/>
      <c r="AJ59" s="88"/>
      <c r="AK59" s="88"/>
      <c r="AL59" s="88"/>
      <c r="AM59" s="88"/>
    </row>
    <row r="60" spans="1:53" s="9" customFormat="1" ht="20.100000000000001" customHeight="1">
      <c r="A60" s="10">
        <v>40</v>
      </c>
      <c r="B60" s="11" t="s">
        <v>129</v>
      </c>
      <c r="C60" s="10">
        <v>382.5</v>
      </c>
      <c r="D60" s="11" t="s">
        <v>10</v>
      </c>
      <c r="E60" s="10" t="s">
        <v>28</v>
      </c>
      <c r="F60" s="95">
        <v>0</v>
      </c>
      <c r="G60" s="20">
        <v>0</v>
      </c>
      <c r="H60" s="20">
        <v>0</v>
      </c>
      <c r="I60" s="20">
        <f t="shared" si="1"/>
        <v>0</v>
      </c>
      <c r="J60" s="20">
        <v>0</v>
      </c>
      <c r="K60" s="20">
        <v>0</v>
      </c>
      <c r="L60" s="20">
        <v>0</v>
      </c>
      <c r="M60" s="64">
        <f t="shared" si="13"/>
        <v>0</v>
      </c>
      <c r="N60" s="20">
        <v>0</v>
      </c>
      <c r="O60" s="20">
        <v>0</v>
      </c>
      <c r="P60" s="22">
        <f t="shared" si="2"/>
        <v>0</v>
      </c>
      <c r="Q60" s="20">
        <v>0</v>
      </c>
      <c r="R60" s="20">
        <v>0</v>
      </c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</row>
    <row r="61" spans="1:53" s="66" customFormat="1" ht="20.100000000000001" customHeight="1">
      <c r="A61" s="62">
        <v>41</v>
      </c>
      <c r="B61" s="63" t="s">
        <v>51</v>
      </c>
      <c r="C61" s="62">
        <v>1200</v>
      </c>
      <c r="D61" s="63" t="s">
        <v>10</v>
      </c>
      <c r="E61" s="62" t="s">
        <v>28</v>
      </c>
      <c r="F61" s="77">
        <v>0</v>
      </c>
      <c r="G61" s="64">
        <v>0</v>
      </c>
      <c r="H61" s="64">
        <v>0</v>
      </c>
      <c r="I61" s="64">
        <f t="shared" si="1"/>
        <v>0</v>
      </c>
      <c r="J61" s="64">
        <v>0</v>
      </c>
      <c r="K61" s="64">
        <v>0</v>
      </c>
      <c r="L61" s="64">
        <v>0</v>
      </c>
      <c r="M61" s="64">
        <f t="shared" si="13"/>
        <v>0</v>
      </c>
      <c r="N61" s="64">
        <v>0</v>
      </c>
      <c r="O61" s="64">
        <v>0</v>
      </c>
      <c r="P61" s="65">
        <f t="shared" si="2"/>
        <v>0</v>
      </c>
      <c r="Q61" s="64">
        <v>0</v>
      </c>
      <c r="R61" s="64">
        <v>0</v>
      </c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</row>
    <row r="62" spans="1:53" s="9" customFormat="1" ht="20.100000000000001" customHeight="1">
      <c r="A62" s="10">
        <v>42</v>
      </c>
      <c r="B62" s="11" t="s">
        <v>42</v>
      </c>
      <c r="C62" s="10">
        <v>180</v>
      </c>
      <c r="D62" s="11" t="s">
        <v>11</v>
      </c>
      <c r="E62" s="10" t="s">
        <v>28</v>
      </c>
      <c r="F62" s="70">
        <v>62.93</v>
      </c>
      <c r="G62" s="20">
        <v>1.5</v>
      </c>
      <c r="H62" s="20">
        <v>0</v>
      </c>
      <c r="I62" s="20">
        <f t="shared" si="1"/>
        <v>1.5</v>
      </c>
      <c r="J62" s="20">
        <v>1</v>
      </c>
      <c r="K62" s="20">
        <v>0.47360000000000002</v>
      </c>
      <c r="L62" s="20">
        <v>0</v>
      </c>
      <c r="M62" s="20">
        <f t="shared" si="13"/>
        <v>0.47360000000000002</v>
      </c>
      <c r="N62" s="20">
        <v>0</v>
      </c>
      <c r="O62" s="20">
        <v>1.8E-3</v>
      </c>
      <c r="P62" s="22">
        <f t="shared" si="2"/>
        <v>0.47540000000000004</v>
      </c>
      <c r="Q62" s="20">
        <v>0</v>
      </c>
      <c r="R62" s="20">
        <v>0</v>
      </c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</row>
    <row r="63" spans="1:53" s="9" customFormat="1" ht="20.100000000000001" customHeight="1">
      <c r="A63" s="10">
        <v>43</v>
      </c>
      <c r="B63" s="11" t="s">
        <v>69</v>
      </c>
      <c r="C63" s="10">
        <v>388</v>
      </c>
      <c r="D63" s="11" t="s">
        <v>11</v>
      </c>
      <c r="E63" s="10" t="s">
        <v>28</v>
      </c>
      <c r="F63" s="20">
        <v>0</v>
      </c>
      <c r="G63" s="20">
        <v>0</v>
      </c>
      <c r="H63" s="20">
        <v>0</v>
      </c>
      <c r="I63" s="20">
        <f t="shared" si="1"/>
        <v>0</v>
      </c>
      <c r="J63" s="20">
        <v>0</v>
      </c>
      <c r="K63" s="20">
        <v>0</v>
      </c>
      <c r="L63" s="20">
        <v>0</v>
      </c>
      <c r="M63" s="20">
        <f t="shared" si="13"/>
        <v>0</v>
      </c>
      <c r="N63" s="20">
        <v>0</v>
      </c>
      <c r="O63" s="20">
        <v>0</v>
      </c>
      <c r="P63" s="22">
        <f t="shared" si="2"/>
        <v>0</v>
      </c>
      <c r="Q63" s="20">
        <v>0</v>
      </c>
      <c r="R63" s="20">
        <v>0</v>
      </c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</row>
    <row r="64" spans="1:53" s="74" customFormat="1" ht="20.100000000000001" customHeight="1">
      <c r="A64" s="17" t="s">
        <v>6</v>
      </c>
      <c r="B64" s="17" t="s">
        <v>12</v>
      </c>
      <c r="C64" s="16">
        <f>SUM(C56:C63)</f>
        <v>4413</v>
      </c>
      <c r="D64" s="17"/>
      <c r="E64" s="17"/>
      <c r="F64" s="18">
        <f>SUM(F56:F63)</f>
        <v>248.76000000000002</v>
      </c>
      <c r="G64" s="18">
        <f t="shared" ref="G64:R64" si="15">SUM(G56:G63)</f>
        <v>2.89</v>
      </c>
      <c r="H64" s="18">
        <f t="shared" si="15"/>
        <v>5.87</v>
      </c>
      <c r="I64" s="18">
        <f t="shared" si="15"/>
        <v>8.76</v>
      </c>
      <c r="J64" s="18">
        <f t="shared" si="15"/>
        <v>2.44</v>
      </c>
      <c r="K64" s="18">
        <f t="shared" si="15"/>
        <v>0.47360000000000002</v>
      </c>
      <c r="L64" s="18">
        <f t="shared" si="15"/>
        <v>0.24</v>
      </c>
      <c r="M64" s="18">
        <f>SUM(K64:L64)</f>
        <v>0.71360000000000001</v>
      </c>
      <c r="N64" s="18">
        <f t="shared" si="15"/>
        <v>0.81</v>
      </c>
      <c r="O64" s="18">
        <f t="shared" si="15"/>
        <v>8.1799999999999998E-2</v>
      </c>
      <c r="P64" s="18">
        <f t="shared" si="2"/>
        <v>1.6054000000000002</v>
      </c>
      <c r="Q64" s="18">
        <f t="shared" si="15"/>
        <v>0</v>
      </c>
      <c r="R64" s="18">
        <f t="shared" si="15"/>
        <v>0</v>
      </c>
      <c r="S64" s="84"/>
      <c r="T64" s="84"/>
      <c r="U64" s="84"/>
      <c r="V64" s="84"/>
      <c r="W64" s="84"/>
      <c r="X64" s="84"/>
      <c r="Y64" s="84"/>
      <c r="Z64" s="84"/>
      <c r="AA64" s="84"/>
      <c r="AB64" s="84"/>
      <c r="AC64" s="84"/>
      <c r="AD64" s="84"/>
      <c r="AE64" s="84"/>
      <c r="AF64" s="84"/>
      <c r="AG64" s="84"/>
      <c r="AH64" s="84"/>
      <c r="AI64" s="84"/>
      <c r="AJ64" s="84"/>
      <c r="AK64" s="84"/>
      <c r="AL64" s="84"/>
      <c r="AM64" s="84"/>
      <c r="AN64" s="85"/>
      <c r="AO64" s="85"/>
      <c r="AP64" s="85"/>
      <c r="AQ64" s="85"/>
      <c r="AR64" s="85"/>
      <c r="AS64" s="85"/>
      <c r="AT64" s="85"/>
      <c r="AU64" s="85"/>
      <c r="AV64" s="85"/>
      <c r="AW64" s="85"/>
      <c r="AX64" s="85"/>
      <c r="AY64" s="85"/>
      <c r="AZ64" s="85"/>
      <c r="BA64" s="85"/>
    </row>
    <row r="65" spans="1:39" s="9" customFormat="1" ht="19.5" customHeight="1">
      <c r="A65" s="10">
        <v>44</v>
      </c>
      <c r="B65" s="11" t="s">
        <v>22</v>
      </c>
      <c r="C65" s="10">
        <v>464</v>
      </c>
      <c r="D65" s="11" t="s">
        <v>23</v>
      </c>
      <c r="E65" s="10" t="s">
        <v>28</v>
      </c>
      <c r="F65" s="20">
        <v>0</v>
      </c>
      <c r="G65" s="20">
        <v>1.96</v>
      </c>
      <c r="H65" s="20">
        <v>1.86</v>
      </c>
      <c r="I65" s="20">
        <f t="shared" si="1"/>
        <v>3.8200000000000003</v>
      </c>
      <c r="J65" s="20">
        <v>0</v>
      </c>
      <c r="K65" s="20">
        <v>0</v>
      </c>
      <c r="L65" s="20">
        <v>0</v>
      </c>
      <c r="M65" s="20">
        <f t="shared" si="13"/>
        <v>0</v>
      </c>
      <c r="N65" s="20">
        <v>0</v>
      </c>
      <c r="O65" s="20">
        <v>0</v>
      </c>
      <c r="P65" s="22">
        <f t="shared" si="2"/>
        <v>0</v>
      </c>
      <c r="Q65" s="20">
        <v>0</v>
      </c>
      <c r="R65" s="20">
        <v>0</v>
      </c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</row>
    <row r="66" spans="1:39" s="9" customFormat="1" ht="20.100000000000001" customHeight="1">
      <c r="A66" s="10">
        <v>45</v>
      </c>
      <c r="B66" s="11" t="s">
        <v>45</v>
      </c>
      <c r="C66" s="10">
        <v>220</v>
      </c>
      <c r="D66" s="11" t="s">
        <v>23</v>
      </c>
      <c r="E66" s="10" t="s">
        <v>28</v>
      </c>
      <c r="F66" s="20">
        <v>0</v>
      </c>
      <c r="G66" s="20">
        <v>0</v>
      </c>
      <c r="H66" s="20">
        <v>0.88</v>
      </c>
      <c r="I66" s="20">
        <f t="shared" si="1"/>
        <v>0.88</v>
      </c>
      <c r="J66" s="20">
        <v>0</v>
      </c>
      <c r="K66" s="20">
        <v>0</v>
      </c>
      <c r="L66" s="20">
        <v>0</v>
      </c>
      <c r="M66" s="20">
        <f t="shared" si="13"/>
        <v>0</v>
      </c>
      <c r="N66" s="20">
        <v>0</v>
      </c>
      <c r="O66" s="20">
        <v>0</v>
      </c>
      <c r="P66" s="22">
        <f t="shared" si="2"/>
        <v>0</v>
      </c>
      <c r="Q66" s="20">
        <v>0</v>
      </c>
      <c r="R66" s="20">
        <v>0</v>
      </c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</row>
    <row r="67" spans="1:39" s="9" customFormat="1" ht="20.100000000000001" customHeight="1">
      <c r="A67" s="10">
        <v>46</v>
      </c>
      <c r="B67" s="11" t="s">
        <v>56</v>
      </c>
      <c r="C67" s="10">
        <v>768</v>
      </c>
      <c r="D67" s="11" t="s">
        <v>23</v>
      </c>
      <c r="E67" s="10" t="s">
        <v>28</v>
      </c>
      <c r="F67" s="20">
        <v>0</v>
      </c>
      <c r="G67" s="20">
        <v>0</v>
      </c>
      <c r="H67" s="20">
        <v>0</v>
      </c>
      <c r="I67" s="20">
        <f t="shared" si="1"/>
        <v>0</v>
      </c>
      <c r="J67" s="20">
        <v>0</v>
      </c>
      <c r="K67" s="20">
        <v>0</v>
      </c>
      <c r="L67" s="20">
        <v>0</v>
      </c>
      <c r="M67" s="20">
        <f t="shared" si="13"/>
        <v>0</v>
      </c>
      <c r="N67" s="20">
        <v>0</v>
      </c>
      <c r="O67" s="20">
        <v>0</v>
      </c>
      <c r="P67" s="22">
        <f t="shared" si="2"/>
        <v>0</v>
      </c>
      <c r="Q67" s="20">
        <v>0</v>
      </c>
      <c r="R67" s="20">
        <v>0</v>
      </c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</row>
    <row r="68" spans="1:39" s="9" customFormat="1" ht="20.100000000000001" customHeight="1">
      <c r="A68" s="10">
        <v>47</v>
      </c>
      <c r="B68" s="11" t="s">
        <v>46</v>
      </c>
      <c r="C68" s="10">
        <v>208</v>
      </c>
      <c r="D68" s="11" t="s">
        <v>23</v>
      </c>
      <c r="E68" s="10" t="s">
        <v>28</v>
      </c>
      <c r="F68" s="67">
        <v>0</v>
      </c>
      <c r="G68" s="20">
        <v>1.04</v>
      </c>
      <c r="H68" s="20">
        <v>0</v>
      </c>
      <c r="I68" s="20">
        <f t="shared" si="1"/>
        <v>1.04</v>
      </c>
      <c r="J68" s="20">
        <v>0</v>
      </c>
      <c r="K68" s="20">
        <v>0</v>
      </c>
      <c r="L68" s="20">
        <v>0</v>
      </c>
      <c r="M68" s="20">
        <f t="shared" si="13"/>
        <v>0</v>
      </c>
      <c r="N68" s="20">
        <v>0</v>
      </c>
      <c r="O68" s="20">
        <v>0</v>
      </c>
      <c r="P68" s="22">
        <f t="shared" si="2"/>
        <v>0</v>
      </c>
      <c r="Q68" s="20">
        <v>0</v>
      </c>
      <c r="R68" s="20">
        <v>0</v>
      </c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</row>
    <row r="69" spans="1:39" s="9" customFormat="1" ht="20.100000000000001" customHeight="1">
      <c r="A69" s="10">
        <v>48</v>
      </c>
      <c r="B69" s="11" t="s">
        <v>74</v>
      </c>
      <c r="C69" s="10">
        <v>220</v>
      </c>
      <c r="D69" s="11" t="s">
        <v>23</v>
      </c>
      <c r="E69" s="10" t="s">
        <v>28</v>
      </c>
      <c r="F69" s="20">
        <v>0</v>
      </c>
      <c r="G69" s="20">
        <v>1.34</v>
      </c>
      <c r="H69" s="20">
        <v>0.88</v>
      </c>
      <c r="I69" s="20">
        <f t="shared" si="1"/>
        <v>2.2200000000000002</v>
      </c>
      <c r="J69" s="20">
        <v>0</v>
      </c>
      <c r="K69" s="20">
        <v>0</v>
      </c>
      <c r="L69" s="20">
        <v>0</v>
      </c>
      <c r="M69" s="20">
        <f t="shared" si="13"/>
        <v>0</v>
      </c>
      <c r="N69" s="20">
        <v>0</v>
      </c>
      <c r="O69" s="20">
        <v>0</v>
      </c>
      <c r="P69" s="22">
        <f t="shared" si="2"/>
        <v>0</v>
      </c>
      <c r="Q69" s="20">
        <v>0</v>
      </c>
      <c r="R69" s="20">
        <v>0</v>
      </c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</row>
    <row r="70" spans="1:39" s="9" customFormat="1" ht="20.100000000000001" customHeight="1">
      <c r="A70" s="10">
        <v>49</v>
      </c>
      <c r="B70" s="11" t="s">
        <v>24</v>
      </c>
      <c r="C70" s="10">
        <v>445</v>
      </c>
      <c r="D70" s="11" t="s">
        <v>23</v>
      </c>
      <c r="E70" s="10" t="s">
        <v>28</v>
      </c>
      <c r="F70" s="20">
        <v>0</v>
      </c>
      <c r="G70" s="20">
        <v>0</v>
      </c>
      <c r="H70" s="20">
        <v>1.78</v>
      </c>
      <c r="I70" s="20">
        <f t="shared" si="1"/>
        <v>1.78</v>
      </c>
      <c r="J70" s="20">
        <v>0</v>
      </c>
      <c r="K70" s="20">
        <v>0</v>
      </c>
      <c r="L70" s="20">
        <v>0</v>
      </c>
      <c r="M70" s="20">
        <f t="shared" si="13"/>
        <v>0</v>
      </c>
      <c r="N70" s="20">
        <v>0</v>
      </c>
      <c r="O70" s="20">
        <v>0</v>
      </c>
      <c r="P70" s="22">
        <f t="shared" si="2"/>
        <v>0</v>
      </c>
      <c r="Q70" s="20">
        <v>0</v>
      </c>
      <c r="R70" s="20">
        <v>0</v>
      </c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</row>
    <row r="71" spans="1:39" s="9" customFormat="1" ht="20.100000000000001" customHeight="1">
      <c r="A71" s="10">
        <v>50</v>
      </c>
      <c r="B71" s="11" t="s">
        <v>53</v>
      </c>
      <c r="C71" s="10">
        <v>366</v>
      </c>
      <c r="D71" s="11" t="s">
        <v>23</v>
      </c>
      <c r="E71" s="10" t="s">
        <v>28</v>
      </c>
      <c r="F71" s="20">
        <v>0</v>
      </c>
      <c r="G71" s="20">
        <v>0</v>
      </c>
      <c r="H71" s="20">
        <v>1.46</v>
      </c>
      <c r="I71" s="20">
        <f t="shared" si="1"/>
        <v>1.46</v>
      </c>
      <c r="J71" s="20">
        <v>0</v>
      </c>
      <c r="K71" s="20">
        <v>0</v>
      </c>
      <c r="L71" s="20">
        <v>0</v>
      </c>
      <c r="M71" s="20">
        <f t="shared" si="13"/>
        <v>0</v>
      </c>
      <c r="N71" s="20">
        <v>0</v>
      </c>
      <c r="O71" s="20">
        <v>0</v>
      </c>
      <c r="P71" s="22">
        <f t="shared" si="2"/>
        <v>0</v>
      </c>
      <c r="Q71" s="20">
        <v>0</v>
      </c>
      <c r="R71" s="20">
        <v>0</v>
      </c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</row>
    <row r="72" spans="1:39" s="9" customFormat="1" ht="20.100000000000001" customHeight="1">
      <c r="A72" s="10">
        <v>51</v>
      </c>
      <c r="B72" s="11" t="s">
        <v>55</v>
      </c>
      <c r="C72" s="10">
        <v>742</v>
      </c>
      <c r="D72" s="11" t="s">
        <v>23</v>
      </c>
      <c r="E72" s="10" t="s">
        <v>28</v>
      </c>
      <c r="F72" s="20">
        <v>0</v>
      </c>
      <c r="G72" s="20">
        <v>0</v>
      </c>
      <c r="H72" s="20">
        <v>0</v>
      </c>
      <c r="I72" s="20">
        <f t="shared" si="1"/>
        <v>0</v>
      </c>
      <c r="J72" s="20">
        <v>0</v>
      </c>
      <c r="K72" s="20">
        <v>0</v>
      </c>
      <c r="L72" s="20">
        <v>0</v>
      </c>
      <c r="M72" s="20">
        <f t="shared" si="13"/>
        <v>0</v>
      </c>
      <c r="N72" s="20">
        <v>0</v>
      </c>
      <c r="O72" s="20">
        <v>0</v>
      </c>
      <c r="P72" s="22">
        <f t="shared" si="2"/>
        <v>0</v>
      </c>
      <c r="Q72" s="20">
        <v>0</v>
      </c>
      <c r="R72" s="20">
        <v>0</v>
      </c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</row>
    <row r="73" spans="1:39" s="9" customFormat="1" ht="20.100000000000001" customHeight="1">
      <c r="A73" s="10">
        <v>52</v>
      </c>
      <c r="B73" s="11" t="s">
        <v>49</v>
      </c>
      <c r="C73" s="10">
        <v>368.14</v>
      </c>
      <c r="D73" s="11" t="s">
        <v>23</v>
      </c>
      <c r="E73" s="10" t="s">
        <v>28</v>
      </c>
      <c r="F73" s="67">
        <v>0</v>
      </c>
      <c r="G73" s="20">
        <v>1.46</v>
      </c>
      <c r="H73" s="20">
        <v>0.36</v>
      </c>
      <c r="I73" s="20">
        <f t="shared" si="1"/>
        <v>1.8199999999999998</v>
      </c>
      <c r="J73" s="20">
        <v>0</v>
      </c>
      <c r="K73" s="20">
        <v>0</v>
      </c>
      <c r="L73" s="20">
        <v>0</v>
      </c>
      <c r="M73" s="20">
        <f t="shared" si="13"/>
        <v>0</v>
      </c>
      <c r="N73" s="20">
        <v>0</v>
      </c>
      <c r="O73" s="20">
        <v>0</v>
      </c>
      <c r="P73" s="22">
        <f t="shared" si="2"/>
        <v>0</v>
      </c>
      <c r="Q73" s="20">
        <v>0</v>
      </c>
      <c r="R73" s="20">
        <v>0</v>
      </c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</row>
    <row r="74" spans="1:39" s="9" customFormat="1" ht="20.100000000000001" customHeight="1">
      <c r="A74" s="10">
        <v>53</v>
      </c>
      <c r="B74" s="11" t="s">
        <v>48</v>
      </c>
      <c r="C74" s="10">
        <v>220</v>
      </c>
      <c r="D74" s="11" t="s">
        <v>23</v>
      </c>
      <c r="E74" s="10" t="s">
        <v>28</v>
      </c>
      <c r="F74" s="20">
        <v>0</v>
      </c>
      <c r="G74" s="20">
        <v>0.84000000000000008</v>
      </c>
      <c r="H74" s="20">
        <v>0.25</v>
      </c>
      <c r="I74" s="20">
        <f t="shared" si="1"/>
        <v>1.0900000000000001</v>
      </c>
      <c r="J74" s="20">
        <v>0</v>
      </c>
      <c r="K74" s="20">
        <v>0</v>
      </c>
      <c r="L74" s="20">
        <v>0</v>
      </c>
      <c r="M74" s="20">
        <f t="shared" si="13"/>
        <v>0</v>
      </c>
      <c r="N74" s="20">
        <v>0</v>
      </c>
      <c r="O74" s="20">
        <v>0</v>
      </c>
      <c r="P74" s="22">
        <f t="shared" si="2"/>
        <v>0</v>
      </c>
      <c r="Q74" s="20">
        <v>0</v>
      </c>
      <c r="R74" s="20">
        <v>0</v>
      </c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</row>
    <row r="75" spans="1:39" s="9" customFormat="1" ht="20.100000000000001" customHeight="1">
      <c r="A75" s="10">
        <v>54</v>
      </c>
      <c r="B75" s="11" t="s">
        <v>25</v>
      </c>
      <c r="C75" s="10">
        <v>370</v>
      </c>
      <c r="D75" s="11" t="s">
        <v>23</v>
      </c>
      <c r="E75" s="10" t="s">
        <v>28</v>
      </c>
      <c r="F75" s="20">
        <v>0</v>
      </c>
      <c r="G75" s="20">
        <v>1.64</v>
      </c>
      <c r="H75" s="20">
        <v>1.48</v>
      </c>
      <c r="I75" s="20">
        <f t="shared" ref="I75:I83" si="16">SUM(G75:H75)</f>
        <v>3.12</v>
      </c>
      <c r="J75" s="20">
        <v>0</v>
      </c>
      <c r="K75" s="20">
        <v>0</v>
      </c>
      <c r="L75" s="20">
        <v>0</v>
      </c>
      <c r="M75" s="20">
        <f t="shared" si="13"/>
        <v>0</v>
      </c>
      <c r="N75" s="20">
        <v>0</v>
      </c>
      <c r="O75" s="20">
        <v>0</v>
      </c>
      <c r="P75" s="22">
        <f t="shared" ref="P75:P86" si="17">M75+N75+O75</f>
        <v>0</v>
      </c>
      <c r="Q75" s="20">
        <v>0</v>
      </c>
      <c r="R75" s="20">
        <v>0</v>
      </c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</row>
    <row r="76" spans="1:39" s="66" customFormat="1" ht="20.100000000000001" customHeight="1">
      <c r="A76" s="62">
        <v>55</v>
      </c>
      <c r="B76" s="63" t="s">
        <v>26</v>
      </c>
      <c r="C76" s="62">
        <v>272</v>
      </c>
      <c r="D76" s="63" t="s">
        <v>23</v>
      </c>
      <c r="E76" s="62" t="s">
        <v>28</v>
      </c>
      <c r="F76" s="67">
        <v>68.900000000000006</v>
      </c>
      <c r="G76" s="64">
        <v>1.32</v>
      </c>
      <c r="H76" s="64">
        <v>0</v>
      </c>
      <c r="I76" s="64">
        <f t="shared" si="16"/>
        <v>1.32</v>
      </c>
      <c r="J76" s="64">
        <v>0</v>
      </c>
      <c r="K76" s="64">
        <v>0.55210000000000004</v>
      </c>
      <c r="L76" s="64">
        <v>0</v>
      </c>
      <c r="M76" s="64">
        <f t="shared" si="13"/>
        <v>0.55210000000000004</v>
      </c>
      <c r="N76" s="64">
        <v>0</v>
      </c>
      <c r="O76" s="64">
        <v>0</v>
      </c>
      <c r="P76" s="65">
        <f t="shared" si="17"/>
        <v>0.55210000000000004</v>
      </c>
      <c r="Q76" s="64">
        <v>0</v>
      </c>
      <c r="R76" s="64">
        <v>0</v>
      </c>
      <c r="S76" s="88"/>
      <c r="T76" s="88"/>
      <c r="U76" s="88"/>
      <c r="V76" s="88"/>
      <c r="W76" s="88"/>
      <c r="X76" s="88"/>
      <c r="Y76" s="88"/>
      <c r="Z76" s="88"/>
      <c r="AA76" s="88"/>
      <c r="AB76" s="88"/>
      <c r="AC76" s="88"/>
      <c r="AD76" s="88"/>
      <c r="AE76" s="88"/>
      <c r="AF76" s="88"/>
      <c r="AG76" s="88"/>
      <c r="AH76" s="88"/>
      <c r="AI76" s="88"/>
      <c r="AJ76" s="88"/>
      <c r="AK76" s="88"/>
      <c r="AL76" s="88"/>
      <c r="AM76" s="88"/>
    </row>
    <row r="77" spans="1:39" s="9" customFormat="1" ht="20.100000000000001" customHeight="1">
      <c r="A77" s="10">
        <v>56</v>
      </c>
      <c r="B77" s="11" t="s">
        <v>81</v>
      </c>
      <c r="C77" s="10">
        <v>30</v>
      </c>
      <c r="D77" s="11" t="s">
        <v>23</v>
      </c>
      <c r="E77" s="10" t="s">
        <v>28</v>
      </c>
      <c r="F77" s="20" t="s">
        <v>71</v>
      </c>
      <c r="G77" s="20">
        <v>0</v>
      </c>
      <c r="H77" s="20">
        <v>0.12</v>
      </c>
      <c r="I77" s="20">
        <f t="shared" si="16"/>
        <v>0.12</v>
      </c>
      <c r="J77" s="20">
        <v>0</v>
      </c>
      <c r="K77" s="20" t="s">
        <v>71</v>
      </c>
      <c r="L77" s="20" t="s">
        <v>71</v>
      </c>
      <c r="M77" s="20" t="s">
        <v>71</v>
      </c>
      <c r="N77" s="20" t="s">
        <v>71</v>
      </c>
      <c r="O77" s="20" t="s">
        <v>71</v>
      </c>
      <c r="P77" s="20" t="s">
        <v>71</v>
      </c>
      <c r="Q77" s="20" t="s">
        <v>71</v>
      </c>
      <c r="R77" s="20" t="s">
        <v>71</v>
      </c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</row>
    <row r="78" spans="1:39" s="9" customFormat="1" ht="20.100000000000001" customHeight="1">
      <c r="A78" s="10">
        <v>57</v>
      </c>
      <c r="B78" s="11" t="s">
        <v>75</v>
      </c>
      <c r="C78" s="10">
        <v>28</v>
      </c>
      <c r="D78" s="11" t="s">
        <v>23</v>
      </c>
      <c r="E78" s="10" t="s">
        <v>28</v>
      </c>
      <c r="F78" s="20" t="s">
        <v>71</v>
      </c>
      <c r="G78" s="20">
        <v>0</v>
      </c>
      <c r="H78" s="20">
        <v>0.112</v>
      </c>
      <c r="I78" s="20">
        <f t="shared" si="16"/>
        <v>0.112</v>
      </c>
      <c r="J78" s="20">
        <v>0</v>
      </c>
      <c r="K78" s="20" t="s">
        <v>71</v>
      </c>
      <c r="L78" s="20" t="s">
        <v>71</v>
      </c>
      <c r="M78" s="20" t="s">
        <v>71</v>
      </c>
      <c r="N78" s="20" t="s">
        <v>71</v>
      </c>
      <c r="O78" s="20" t="s">
        <v>71</v>
      </c>
      <c r="P78" s="20" t="s">
        <v>71</v>
      </c>
      <c r="Q78" s="20" t="s">
        <v>71</v>
      </c>
      <c r="R78" s="20" t="s">
        <v>71</v>
      </c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</row>
    <row r="79" spans="1:39" s="9" customFormat="1" ht="20.100000000000001" customHeight="1">
      <c r="A79" s="10">
        <v>58</v>
      </c>
      <c r="B79" s="11" t="s">
        <v>76</v>
      </c>
      <c r="C79" s="10">
        <v>35</v>
      </c>
      <c r="D79" s="11" t="s">
        <v>23</v>
      </c>
      <c r="E79" s="10" t="s">
        <v>28</v>
      </c>
      <c r="F79" s="20" t="s">
        <v>71</v>
      </c>
      <c r="G79" s="20">
        <v>0</v>
      </c>
      <c r="H79" s="20">
        <v>0.1</v>
      </c>
      <c r="I79" s="20">
        <f t="shared" si="16"/>
        <v>0.1</v>
      </c>
      <c r="J79" s="20">
        <v>0</v>
      </c>
      <c r="K79" s="20" t="s">
        <v>71</v>
      </c>
      <c r="L79" s="20" t="s">
        <v>71</v>
      </c>
      <c r="M79" s="20" t="s">
        <v>71</v>
      </c>
      <c r="N79" s="20" t="s">
        <v>71</v>
      </c>
      <c r="O79" s="20" t="s">
        <v>71</v>
      </c>
      <c r="P79" s="20" t="s">
        <v>71</v>
      </c>
      <c r="Q79" s="20" t="s">
        <v>71</v>
      </c>
      <c r="R79" s="20" t="s">
        <v>71</v>
      </c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</row>
    <row r="80" spans="1:39" s="9" customFormat="1" ht="20.100000000000001" customHeight="1">
      <c r="A80" s="10">
        <v>59</v>
      </c>
      <c r="B80" s="11" t="s">
        <v>77</v>
      </c>
      <c r="C80" s="10">
        <v>55</v>
      </c>
      <c r="D80" s="11" t="s">
        <v>23</v>
      </c>
      <c r="E80" s="10" t="s">
        <v>28</v>
      </c>
      <c r="F80" s="20" t="s">
        <v>71</v>
      </c>
      <c r="G80" s="20">
        <v>0</v>
      </c>
      <c r="H80" s="20">
        <v>0.22</v>
      </c>
      <c r="I80" s="20">
        <f t="shared" si="16"/>
        <v>0.22</v>
      </c>
      <c r="J80" s="20">
        <v>0</v>
      </c>
      <c r="K80" s="20" t="s">
        <v>71</v>
      </c>
      <c r="L80" s="20" t="s">
        <v>71</v>
      </c>
      <c r="M80" s="20" t="s">
        <v>71</v>
      </c>
      <c r="N80" s="20" t="s">
        <v>71</v>
      </c>
      <c r="O80" s="20" t="s">
        <v>71</v>
      </c>
      <c r="P80" s="20" t="s">
        <v>71</v>
      </c>
      <c r="Q80" s="20" t="s">
        <v>71</v>
      </c>
      <c r="R80" s="20" t="s">
        <v>71</v>
      </c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</row>
    <row r="81" spans="1:53" s="66" customFormat="1" ht="20.100000000000001" customHeight="1">
      <c r="A81" s="62">
        <v>60</v>
      </c>
      <c r="B81" s="63" t="s">
        <v>82</v>
      </c>
      <c r="C81" s="62">
        <v>119.8</v>
      </c>
      <c r="D81" s="63" t="s">
        <v>20</v>
      </c>
      <c r="E81" s="62" t="s">
        <v>29</v>
      </c>
      <c r="F81" s="94">
        <v>4.78</v>
      </c>
      <c r="G81" s="64">
        <v>0.5</v>
      </c>
      <c r="H81" s="64">
        <v>0</v>
      </c>
      <c r="I81" s="64">
        <f t="shared" si="16"/>
        <v>0.5</v>
      </c>
      <c r="J81" s="64">
        <v>0</v>
      </c>
      <c r="K81" s="64">
        <v>0.02</v>
      </c>
      <c r="L81" s="64">
        <v>0</v>
      </c>
      <c r="M81" s="64">
        <f t="shared" si="13"/>
        <v>0.02</v>
      </c>
      <c r="N81" s="64">
        <v>0</v>
      </c>
      <c r="O81" s="64">
        <v>0</v>
      </c>
      <c r="P81" s="65">
        <f t="shared" si="17"/>
        <v>0.02</v>
      </c>
      <c r="Q81" s="64">
        <v>0</v>
      </c>
      <c r="R81" s="64">
        <v>0</v>
      </c>
      <c r="S81" s="88"/>
      <c r="T81" s="88"/>
      <c r="U81" s="88"/>
      <c r="V81" s="88"/>
      <c r="W81" s="88"/>
      <c r="X81" s="88"/>
      <c r="Y81" s="88"/>
      <c r="Z81" s="88"/>
      <c r="AA81" s="88"/>
      <c r="AB81" s="88"/>
      <c r="AC81" s="88"/>
      <c r="AD81" s="88"/>
      <c r="AE81" s="88"/>
      <c r="AF81" s="88"/>
      <c r="AG81" s="88"/>
      <c r="AH81" s="88"/>
      <c r="AI81" s="88"/>
      <c r="AJ81" s="88"/>
      <c r="AK81" s="88"/>
      <c r="AL81" s="88"/>
      <c r="AM81" s="88"/>
    </row>
    <row r="82" spans="1:53" s="9" customFormat="1" ht="20.100000000000001" customHeight="1">
      <c r="A82" s="10">
        <v>61</v>
      </c>
      <c r="B82" s="11" t="s">
        <v>47</v>
      </c>
      <c r="C82" s="10">
        <v>330.5</v>
      </c>
      <c r="D82" s="11" t="s">
        <v>20</v>
      </c>
      <c r="E82" s="10" t="s">
        <v>29</v>
      </c>
      <c r="F82" s="70">
        <v>0</v>
      </c>
      <c r="G82" s="20">
        <v>1.5</v>
      </c>
      <c r="H82" s="20">
        <v>0</v>
      </c>
      <c r="I82" s="20">
        <f t="shared" si="16"/>
        <v>1.5</v>
      </c>
      <c r="J82" s="20">
        <v>0</v>
      </c>
      <c r="K82" s="20">
        <v>0</v>
      </c>
      <c r="L82" s="20">
        <v>0</v>
      </c>
      <c r="M82" s="20">
        <f t="shared" si="13"/>
        <v>0</v>
      </c>
      <c r="N82" s="20">
        <v>0</v>
      </c>
      <c r="O82" s="20">
        <v>0</v>
      </c>
      <c r="P82" s="22">
        <f t="shared" si="17"/>
        <v>0</v>
      </c>
      <c r="Q82" s="20">
        <v>0</v>
      </c>
      <c r="R82" s="20">
        <v>0</v>
      </c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</row>
    <row r="83" spans="1:53" s="9" customFormat="1" ht="20.100000000000001" customHeight="1">
      <c r="A83" s="62">
        <v>62</v>
      </c>
      <c r="B83" s="11" t="s">
        <v>27</v>
      </c>
      <c r="C83" s="10">
        <v>52.8</v>
      </c>
      <c r="D83" s="11" t="s">
        <v>20</v>
      </c>
      <c r="E83" s="10" t="s">
        <v>29</v>
      </c>
      <c r="F83" s="20">
        <v>0</v>
      </c>
      <c r="G83" s="20">
        <v>0.38</v>
      </c>
      <c r="H83" s="20">
        <v>0</v>
      </c>
      <c r="I83" s="20">
        <f t="shared" si="16"/>
        <v>0.38</v>
      </c>
      <c r="J83" s="20">
        <v>0</v>
      </c>
      <c r="K83" s="20">
        <v>0</v>
      </c>
      <c r="L83" s="20">
        <v>0</v>
      </c>
      <c r="M83" s="20">
        <f t="shared" si="13"/>
        <v>0</v>
      </c>
      <c r="N83" s="20">
        <v>0</v>
      </c>
      <c r="O83" s="20">
        <v>0</v>
      </c>
      <c r="P83" s="22">
        <f t="shared" si="17"/>
        <v>0</v>
      </c>
      <c r="Q83" s="20">
        <v>0</v>
      </c>
      <c r="R83" s="20">
        <v>0</v>
      </c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</row>
    <row r="84" spans="1:53" s="19" customFormat="1" ht="20.100000000000001" customHeight="1">
      <c r="A84" s="16" t="s">
        <v>6</v>
      </c>
      <c r="B84" s="91" t="s">
        <v>21</v>
      </c>
      <c r="C84" s="21">
        <f>SUM(C65:C83)</f>
        <v>5314.24</v>
      </c>
      <c r="D84" s="16" t="s">
        <v>6</v>
      </c>
      <c r="E84" s="16"/>
      <c r="F84" s="18">
        <f>SUM(F65:F83)</f>
        <v>73.680000000000007</v>
      </c>
      <c r="G84" s="18">
        <f t="shared" ref="G84:R84" si="18">SUM(G65:G83)</f>
        <v>11.98</v>
      </c>
      <c r="H84" s="18">
        <f t="shared" si="18"/>
        <v>9.5020000000000007</v>
      </c>
      <c r="I84" s="18">
        <f t="shared" si="18"/>
        <v>21.481999999999999</v>
      </c>
      <c r="J84" s="18">
        <f t="shared" si="18"/>
        <v>0</v>
      </c>
      <c r="K84" s="18">
        <f t="shared" si="18"/>
        <v>0.57210000000000005</v>
      </c>
      <c r="L84" s="18">
        <f t="shared" si="18"/>
        <v>0</v>
      </c>
      <c r="M84" s="18">
        <f>SUM(K84:L84)</f>
        <v>0.57210000000000005</v>
      </c>
      <c r="N84" s="18">
        <f t="shared" si="18"/>
        <v>0</v>
      </c>
      <c r="O84" s="18">
        <f t="shared" si="18"/>
        <v>0</v>
      </c>
      <c r="P84" s="18">
        <f t="shared" si="17"/>
        <v>0.57210000000000005</v>
      </c>
      <c r="Q84" s="18">
        <f t="shared" si="18"/>
        <v>0</v>
      </c>
      <c r="R84" s="18">
        <f t="shared" si="18"/>
        <v>0</v>
      </c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  <c r="AM84" s="38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</row>
    <row r="85" spans="1:53" s="19" customFormat="1" ht="20.100000000000001" customHeight="1">
      <c r="A85" s="16" t="s">
        <v>6</v>
      </c>
      <c r="B85" s="91" t="s">
        <v>62</v>
      </c>
      <c r="C85" s="21">
        <f>C55+C64+C84</f>
        <v>10285.24</v>
      </c>
      <c r="D85" s="21" t="s">
        <v>6</v>
      </c>
      <c r="E85" s="21"/>
      <c r="F85" s="55">
        <f>F55+F64+F84</f>
        <v>322.44000000000005</v>
      </c>
      <c r="G85" s="58">
        <f>G55+G64+G84</f>
        <v>14.870000000000001</v>
      </c>
      <c r="H85" s="58">
        <f t="shared" ref="H85:I85" si="19">H55+H64+H84</f>
        <v>15.772000000000002</v>
      </c>
      <c r="I85" s="58">
        <f t="shared" si="19"/>
        <v>30.641999999999999</v>
      </c>
      <c r="J85" s="58">
        <f>J55+J64+J84</f>
        <v>2.44</v>
      </c>
      <c r="K85" s="58">
        <f>K55+K64+K84</f>
        <v>1.0457000000000001</v>
      </c>
      <c r="L85" s="58">
        <f t="shared" ref="L85:O85" si="20">L55+L64+L84</f>
        <v>0.24</v>
      </c>
      <c r="M85" s="58">
        <f t="shared" si="20"/>
        <v>1.2857000000000001</v>
      </c>
      <c r="N85" s="58">
        <f t="shared" si="20"/>
        <v>0.81</v>
      </c>
      <c r="O85" s="58">
        <f t="shared" si="20"/>
        <v>8.1799999999999998E-2</v>
      </c>
      <c r="P85" s="55">
        <f>M85+N85+O85</f>
        <v>2.1774999999999998</v>
      </c>
      <c r="Q85" s="55">
        <f>Q55+Q64+Q84</f>
        <v>0</v>
      </c>
      <c r="R85" s="55">
        <f>R55+R64+R84</f>
        <v>0</v>
      </c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  <c r="AM85" s="38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</row>
    <row r="86" spans="1:53" s="54" customFormat="1" ht="21.75" customHeight="1">
      <c r="A86" s="52" t="s">
        <v>6</v>
      </c>
      <c r="B86" s="50" t="s">
        <v>61</v>
      </c>
      <c r="C86" s="51">
        <f>C23+C50+C85</f>
        <v>23845.050000000003</v>
      </c>
      <c r="D86" s="52" t="s">
        <v>6</v>
      </c>
      <c r="E86" s="52"/>
      <c r="F86" s="53">
        <f t="shared" ref="F86:L86" si="21">F23+F50+F85</f>
        <v>2457.1799999999998</v>
      </c>
      <c r="G86" s="53">
        <f t="shared" si="21"/>
        <v>52.414000000000001</v>
      </c>
      <c r="H86" s="53">
        <f t="shared" si="21"/>
        <v>32.372</v>
      </c>
      <c r="I86" s="53">
        <f t="shared" si="21"/>
        <v>84.786000000000001</v>
      </c>
      <c r="J86" s="53">
        <f t="shared" si="21"/>
        <v>7.48</v>
      </c>
      <c r="K86" s="53">
        <f t="shared" si="21"/>
        <v>13.554903225806452</v>
      </c>
      <c r="L86" s="53">
        <f t="shared" si="21"/>
        <v>0.24</v>
      </c>
      <c r="M86" s="53">
        <f>SUM(K86:L86)</f>
        <v>13.794903225806452</v>
      </c>
      <c r="N86" s="53">
        <f>N23+N50+N85</f>
        <v>2.6691258064516128</v>
      </c>
      <c r="O86" s="53">
        <f>O23+O50+O85</f>
        <v>1.9737000000000002</v>
      </c>
      <c r="P86" s="53">
        <f t="shared" si="17"/>
        <v>18.437729032258066</v>
      </c>
      <c r="Q86" s="53">
        <f>Q23+Q50+Q85</f>
        <v>0</v>
      </c>
      <c r="R86" s="53">
        <f>R23+R50+R85</f>
        <v>0.09</v>
      </c>
      <c r="S86" s="86"/>
      <c r="T86" s="86"/>
      <c r="U86" s="86"/>
      <c r="V86" s="86"/>
      <c r="W86" s="86"/>
      <c r="X86" s="86"/>
      <c r="Y86" s="86"/>
      <c r="Z86" s="86"/>
      <c r="AA86" s="86"/>
      <c r="AB86" s="86"/>
      <c r="AC86" s="86"/>
      <c r="AD86" s="86"/>
      <c r="AE86" s="86"/>
      <c r="AF86" s="86"/>
      <c r="AG86" s="86"/>
      <c r="AH86" s="86"/>
      <c r="AI86" s="86"/>
      <c r="AJ86" s="86"/>
      <c r="AK86" s="86"/>
      <c r="AL86" s="86"/>
      <c r="AM86" s="86"/>
      <c r="AN86" s="87"/>
      <c r="AO86" s="87"/>
      <c r="AP86" s="87"/>
      <c r="AQ86" s="87"/>
      <c r="AR86" s="87"/>
      <c r="AS86" s="87"/>
      <c r="AT86" s="87"/>
      <c r="AU86" s="87"/>
      <c r="AV86" s="87"/>
      <c r="AW86" s="87"/>
      <c r="AX86" s="87"/>
      <c r="AY86" s="87"/>
      <c r="AZ86" s="87"/>
      <c r="BA86" s="87"/>
    </row>
    <row r="87" spans="1:53" ht="12.75" customHeight="1">
      <c r="A87" s="42"/>
      <c r="B87" s="4"/>
      <c r="C87" s="42"/>
      <c r="D87" s="42"/>
      <c r="E87" s="42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</row>
    <row r="88" spans="1:53" ht="12.95" customHeight="1">
      <c r="A88" s="99"/>
      <c r="B88" s="99"/>
      <c r="C88" s="42"/>
      <c r="D88" s="42"/>
      <c r="E88" s="42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</row>
    <row r="89" spans="1:53" ht="16.5" customHeight="1">
      <c r="A89" s="41"/>
      <c r="B89" s="100" t="s">
        <v>89</v>
      </c>
      <c r="C89" s="101"/>
      <c r="D89" s="101"/>
      <c r="E89" s="42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</row>
    <row r="90" spans="1:53" ht="33.75" customHeight="1">
      <c r="A90" s="6"/>
      <c r="B90" s="102" t="s">
        <v>78</v>
      </c>
      <c r="C90" s="103" t="s">
        <v>118</v>
      </c>
      <c r="D90" s="103"/>
      <c r="E90" s="103"/>
      <c r="F90" s="104" t="s">
        <v>117</v>
      </c>
      <c r="G90" s="105"/>
      <c r="H90" s="35" t="s">
        <v>32</v>
      </c>
      <c r="L90" s="42"/>
      <c r="M90" s="106" t="s">
        <v>119</v>
      </c>
      <c r="N90" s="106"/>
      <c r="O90" s="106"/>
      <c r="P90" s="107"/>
      <c r="Q90" s="107"/>
      <c r="R90" s="107"/>
    </row>
    <row r="91" spans="1:53" ht="32.25" customHeight="1">
      <c r="A91" s="6"/>
      <c r="B91" s="102"/>
      <c r="C91" s="39" t="s">
        <v>115</v>
      </c>
      <c r="D91" s="39" t="s">
        <v>130</v>
      </c>
      <c r="E91" s="39" t="s">
        <v>79</v>
      </c>
      <c r="F91" s="49" t="s">
        <v>114</v>
      </c>
      <c r="G91" s="49" t="s">
        <v>31</v>
      </c>
      <c r="H91" s="35"/>
      <c r="L91" s="8"/>
      <c r="M91" s="109" t="s">
        <v>133</v>
      </c>
      <c r="N91" s="109"/>
      <c r="O91" s="43">
        <f>F86*1000/(C86*31*24)</f>
        <v>0.13850511071784627</v>
      </c>
      <c r="P91" s="108"/>
      <c r="Q91" s="44"/>
      <c r="R91" s="8"/>
    </row>
    <row r="92" spans="1:53" s="3" customFormat="1" ht="24" customHeight="1">
      <c r="A92" s="6"/>
      <c r="B92" s="29" t="s">
        <v>80</v>
      </c>
      <c r="C92" s="31">
        <f>G86</f>
        <v>52.414000000000001</v>
      </c>
      <c r="D92" s="31">
        <f>H86</f>
        <v>32.372</v>
      </c>
      <c r="E92" s="33">
        <f>I86</f>
        <v>84.786000000000001</v>
      </c>
      <c r="F92" s="32">
        <f>J86</f>
        <v>7.48</v>
      </c>
      <c r="G92" s="34" t="s">
        <v>71</v>
      </c>
      <c r="H92" s="33">
        <f>SUM(E92:G92)</f>
        <v>92.266000000000005</v>
      </c>
      <c r="L92" s="5"/>
      <c r="M92" s="110" t="s">
        <v>134</v>
      </c>
      <c r="N92" s="111"/>
      <c r="O92" s="114">
        <f>(F86+2645.19)*1000/(C86*61*24)</f>
        <v>0.14616137981828786</v>
      </c>
      <c r="P92" s="5"/>
      <c r="Q92" s="5"/>
      <c r="R92" s="5"/>
    </row>
    <row r="93" spans="1:53" s="3" customFormat="1" ht="21" customHeight="1">
      <c r="A93" s="6"/>
      <c r="B93" s="30" t="s">
        <v>87</v>
      </c>
      <c r="C93" s="32">
        <f>K86</f>
        <v>13.554903225806452</v>
      </c>
      <c r="D93" s="32">
        <f>L86</f>
        <v>0.24</v>
      </c>
      <c r="E93" s="33">
        <f>M86</f>
        <v>13.794903225806452</v>
      </c>
      <c r="F93" s="32">
        <f>N86</f>
        <v>2.6691258064516128</v>
      </c>
      <c r="G93" s="32">
        <f>O86</f>
        <v>1.9737000000000002</v>
      </c>
      <c r="H93" s="33">
        <f>SUM(E93:G93)</f>
        <v>18.437729032258066</v>
      </c>
      <c r="L93" s="5"/>
      <c r="M93" s="112"/>
      <c r="N93" s="113"/>
      <c r="O93" s="115"/>
      <c r="P93" s="5"/>
      <c r="Q93" s="5"/>
      <c r="R93" s="5"/>
    </row>
    <row r="94" spans="1:53" s="3" customFormat="1" ht="27.75" customHeight="1">
      <c r="A94" s="6"/>
      <c r="B94" s="30" t="s">
        <v>120</v>
      </c>
      <c r="C94" s="45">
        <f>C93/C92</f>
        <v>0.25861226439131629</v>
      </c>
      <c r="D94" s="45">
        <f>D93/D92</f>
        <v>7.4138144075126654E-3</v>
      </c>
      <c r="E94" s="45">
        <f>E93/E92</f>
        <v>0.16270260686677579</v>
      </c>
      <c r="F94" s="45">
        <f>F93/F92</f>
        <v>0.35683500086251507</v>
      </c>
      <c r="G94" s="46" t="s">
        <v>71</v>
      </c>
      <c r="H94" s="45">
        <f>H93/H92</f>
        <v>0.19983232211495094</v>
      </c>
      <c r="I94" s="26"/>
      <c r="J94" s="5"/>
      <c r="K94" s="5"/>
      <c r="L94" s="5"/>
      <c r="M94" s="5"/>
      <c r="N94" s="5"/>
      <c r="O94" s="5"/>
      <c r="P94" s="5"/>
      <c r="Q94" s="5"/>
      <c r="R94" s="5"/>
    </row>
    <row r="95" spans="1:53" s="3" customFormat="1" ht="12.95" customHeight="1">
      <c r="A95" s="6"/>
      <c r="B95" s="12"/>
      <c r="C95" s="13"/>
      <c r="D95" s="13"/>
      <c r="E95" s="13"/>
      <c r="F95" s="13"/>
      <c r="G95" s="13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</row>
    <row r="96" spans="1:53" ht="14.25" customHeight="1">
      <c r="A96" s="98" t="s">
        <v>84</v>
      </c>
      <c r="B96" s="98"/>
      <c r="C96" s="98"/>
      <c r="D96" s="98"/>
      <c r="E96" s="98"/>
      <c r="F96" s="98"/>
      <c r="G96" s="98"/>
      <c r="H96" s="98"/>
      <c r="I96" s="98"/>
      <c r="J96" s="98"/>
      <c r="K96" s="98"/>
      <c r="L96" s="98"/>
      <c r="M96" s="98"/>
      <c r="N96" s="98"/>
      <c r="O96" s="98"/>
      <c r="P96" s="98"/>
      <c r="Q96" s="98"/>
      <c r="R96" s="98"/>
    </row>
    <row r="97" spans="1:18" ht="14.25" customHeight="1">
      <c r="A97" s="98" t="s">
        <v>66</v>
      </c>
      <c r="B97" s="98"/>
      <c r="C97" s="57"/>
      <c r="D97" s="98" t="s">
        <v>67</v>
      </c>
      <c r="E97" s="98"/>
      <c r="F97" s="98"/>
      <c r="G97" s="98"/>
      <c r="H97" s="98"/>
      <c r="I97" s="98"/>
      <c r="J97" s="98"/>
      <c r="K97" s="57"/>
      <c r="L97" s="57"/>
      <c r="M97" s="57"/>
      <c r="N97" s="57"/>
      <c r="O97" s="57"/>
      <c r="P97" s="57"/>
      <c r="Q97" s="57"/>
      <c r="R97" s="57"/>
    </row>
    <row r="98" spans="1:18" ht="14.25" customHeight="1">
      <c r="A98" s="98" t="s">
        <v>72</v>
      </c>
      <c r="B98" s="98"/>
      <c r="C98" s="98"/>
      <c r="D98" s="98"/>
      <c r="E98" s="98"/>
      <c r="F98" s="98"/>
      <c r="G98" s="98"/>
      <c r="H98" s="98"/>
      <c r="I98" s="98"/>
      <c r="J98" s="98"/>
      <c r="K98" s="57"/>
      <c r="L98" s="57"/>
      <c r="M98" s="57"/>
      <c r="N98" s="57"/>
      <c r="O98" s="57"/>
      <c r="P98" s="57"/>
      <c r="Q98" s="57"/>
      <c r="R98" s="57"/>
    </row>
    <row r="99" spans="1:18" ht="14.25" customHeight="1">
      <c r="A99" s="98" t="s">
        <v>83</v>
      </c>
      <c r="B99" s="98"/>
      <c r="C99" s="98"/>
      <c r="D99" s="98"/>
      <c r="E99" s="98"/>
      <c r="F99" s="98"/>
      <c r="G99" s="98"/>
      <c r="H99" s="98"/>
      <c r="I99" s="98"/>
      <c r="J99" s="98"/>
      <c r="K99" s="57"/>
      <c r="L99" s="57"/>
      <c r="M99" s="57"/>
      <c r="N99" s="57"/>
      <c r="O99" s="57"/>
      <c r="P99" s="57"/>
      <c r="Q99" s="57"/>
      <c r="R99" s="57"/>
    </row>
    <row r="100" spans="1:18" ht="15" customHeight="1">
      <c r="A100" s="98" t="s">
        <v>88</v>
      </c>
      <c r="B100" s="98"/>
      <c r="C100" s="98"/>
      <c r="D100" s="98"/>
      <c r="E100" s="98"/>
      <c r="F100" s="98"/>
      <c r="G100" s="98"/>
      <c r="H100" s="40"/>
      <c r="I100" s="40"/>
      <c r="J100" s="40"/>
      <c r="K100" s="40"/>
      <c r="L100" s="40"/>
      <c r="M100" s="40"/>
      <c r="N100" s="48"/>
      <c r="O100" s="48"/>
      <c r="P100" s="40"/>
      <c r="Q100" s="40"/>
      <c r="R100" s="40"/>
    </row>
    <row r="101" spans="1:18" ht="15.75" customHeight="1">
      <c r="A101" s="98" t="s">
        <v>52</v>
      </c>
      <c r="B101" s="98"/>
      <c r="C101" s="98"/>
      <c r="D101" s="98"/>
      <c r="E101" s="98"/>
      <c r="F101" s="98"/>
      <c r="G101" s="98"/>
      <c r="H101" s="98"/>
      <c r="I101" s="98"/>
      <c r="J101" s="98"/>
      <c r="K101" s="98"/>
      <c r="L101" s="40"/>
      <c r="M101" s="40"/>
      <c r="N101" s="48"/>
      <c r="O101" s="48"/>
      <c r="P101" s="40"/>
      <c r="Q101" s="40"/>
      <c r="R101" s="40"/>
    </row>
    <row r="102" spans="1:18" ht="14.25" customHeight="1">
      <c r="A102" s="97" t="s">
        <v>131</v>
      </c>
      <c r="B102" s="97"/>
      <c r="C102" s="97"/>
      <c r="D102" s="97"/>
      <c r="E102" s="97"/>
      <c r="F102" s="97"/>
      <c r="G102" s="97"/>
      <c r="H102" s="97"/>
      <c r="I102" s="97"/>
      <c r="J102" s="97"/>
      <c r="K102" s="97"/>
      <c r="L102" s="97"/>
      <c r="M102" s="97"/>
      <c r="N102" s="97"/>
      <c r="O102" s="97"/>
      <c r="P102" s="97"/>
      <c r="Q102" s="97"/>
      <c r="R102" s="97"/>
    </row>
    <row r="103" spans="1:18" ht="14.25" customHeight="1">
      <c r="A103" s="97"/>
      <c r="B103" s="97"/>
      <c r="C103" s="97"/>
      <c r="D103" s="97"/>
      <c r="E103" s="97"/>
      <c r="F103" s="97"/>
      <c r="G103" s="97"/>
      <c r="H103" s="97"/>
      <c r="I103" s="97"/>
      <c r="J103" s="97"/>
      <c r="K103" s="97"/>
      <c r="L103" s="97"/>
      <c r="M103" s="97"/>
      <c r="N103" s="97"/>
      <c r="O103" s="97"/>
      <c r="P103" s="97"/>
      <c r="Q103" s="97"/>
      <c r="R103" s="97"/>
    </row>
    <row r="104" spans="1:18">
      <c r="A104" s="1"/>
      <c r="B104" s="1"/>
      <c r="C104" s="7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4"/>
      <c r="Q104" s="1"/>
      <c r="R104" s="1"/>
    </row>
    <row r="105" spans="1:18">
      <c r="A105" s="1"/>
      <c r="B105" s="1"/>
      <c r="C105" s="7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Q105" s="1"/>
      <c r="R105" s="1"/>
    </row>
    <row r="106" spans="1:18">
      <c r="A106" s="1"/>
      <c r="B106" s="1"/>
      <c r="C106" s="7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Q106" s="1"/>
      <c r="R106" s="1"/>
    </row>
    <row r="107" spans="1:18">
      <c r="A107" s="1"/>
      <c r="B107" s="1"/>
      <c r="C107" s="7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Q107" s="1"/>
      <c r="R107" s="1"/>
    </row>
    <row r="108" spans="1:18">
      <c r="A108" s="1"/>
      <c r="B108" s="1"/>
      <c r="C108" s="7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Q108" s="1"/>
      <c r="R108" s="1"/>
    </row>
    <row r="109" spans="1:18">
      <c r="A109" s="1"/>
      <c r="B109" s="1"/>
      <c r="C109" s="7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Q109" s="1"/>
      <c r="R109" s="1"/>
    </row>
    <row r="110" spans="1:18">
      <c r="A110" s="1"/>
      <c r="B110" s="1"/>
      <c r="C110" s="7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Q110" s="1"/>
      <c r="R110" s="1"/>
    </row>
    <row r="111" spans="1:18">
      <c r="A111" s="1"/>
      <c r="B111" s="1"/>
      <c r="C111" s="7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Q111" s="1"/>
      <c r="R111" s="1"/>
    </row>
    <row r="112" spans="1:18">
      <c r="A112" s="1"/>
      <c r="B112" s="1"/>
      <c r="C112" s="7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Q112" s="1"/>
      <c r="R112" s="1"/>
    </row>
    <row r="113" spans="1:18">
      <c r="A113" s="1"/>
      <c r="B113" s="1"/>
      <c r="C113" s="7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Q113" s="1"/>
      <c r="R113" s="1"/>
    </row>
    <row r="114" spans="1:18">
      <c r="A114" s="1"/>
      <c r="B114" s="1"/>
      <c r="C114" s="7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Q114" s="1"/>
      <c r="R114" s="1"/>
    </row>
    <row r="115" spans="1:18">
      <c r="A115" s="1"/>
      <c r="B115" s="1"/>
      <c r="C115" s="7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Q115" s="1"/>
      <c r="R115" s="1"/>
    </row>
    <row r="116" spans="1:18">
      <c r="A116" s="1"/>
      <c r="B116" s="1"/>
      <c r="C116" s="7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Q116" s="1"/>
      <c r="R116" s="1"/>
    </row>
    <row r="117" spans="1:18">
      <c r="A117" s="1"/>
      <c r="B117" s="1"/>
      <c r="C117" s="7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Q117" s="1"/>
      <c r="R117" s="1"/>
    </row>
    <row r="118" spans="1:18">
      <c r="A118" s="1"/>
      <c r="B118" s="1"/>
      <c r="C118" s="7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Q118" s="1"/>
      <c r="R118" s="1"/>
    </row>
    <row r="119" spans="1:18">
      <c r="A119" s="1"/>
      <c r="B119" s="1"/>
      <c r="C119" s="7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Q119" s="1"/>
      <c r="R119" s="1"/>
    </row>
    <row r="120" spans="1:18">
      <c r="A120" s="1"/>
      <c r="B120" s="1"/>
      <c r="C120" s="7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Q120" s="1"/>
      <c r="R120" s="1"/>
    </row>
    <row r="121" spans="1:18">
      <c r="A121" s="1"/>
      <c r="B121" s="1"/>
      <c r="C121" s="7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Q121" s="1"/>
      <c r="R121" s="1"/>
    </row>
    <row r="122" spans="1:18">
      <c r="A122" s="1"/>
      <c r="B122" s="1"/>
      <c r="C122" s="7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Q122" s="1"/>
      <c r="R122" s="1"/>
    </row>
    <row r="123" spans="1:18">
      <c r="A123" s="1"/>
      <c r="B123" s="1"/>
      <c r="C123" s="7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Q123" s="1"/>
      <c r="R123" s="1"/>
    </row>
  </sheetData>
  <mergeCells count="45">
    <mergeCell ref="A24:R24"/>
    <mergeCell ref="A1:R1"/>
    <mergeCell ref="A2:R2"/>
    <mergeCell ref="A3:R3"/>
    <mergeCell ref="A5:A7"/>
    <mergeCell ref="B5:B7"/>
    <mergeCell ref="C5:C7"/>
    <mergeCell ref="D5:D7"/>
    <mergeCell ref="E5:E7"/>
    <mergeCell ref="F5:F7"/>
    <mergeCell ref="P4:R4"/>
    <mergeCell ref="A97:B97"/>
    <mergeCell ref="D97:J97"/>
    <mergeCell ref="A51:R51"/>
    <mergeCell ref="G5:I5"/>
    <mergeCell ref="J5:J7"/>
    <mergeCell ref="K5:P5"/>
    <mergeCell ref="Q5:R5"/>
    <mergeCell ref="G6:G7"/>
    <mergeCell ref="H6:H7"/>
    <mergeCell ref="I6:I7"/>
    <mergeCell ref="K6:M6"/>
    <mergeCell ref="N6:O6"/>
    <mergeCell ref="P6:P7"/>
    <mergeCell ref="Q6:Q7"/>
    <mergeCell ref="R6:R7"/>
    <mergeCell ref="A8:B8"/>
    <mergeCell ref="A96:R96"/>
    <mergeCell ref="A88:B88"/>
    <mergeCell ref="B89:D89"/>
    <mergeCell ref="B90:B91"/>
    <mergeCell ref="C90:E90"/>
    <mergeCell ref="F90:G90"/>
    <mergeCell ref="M90:O90"/>
    <mergeCell ref="P90:P91"/>
    <mergeCell ref="Q90:R90"/>
    <mergeCell ref="M91:N91"/>
    <mergeCell ref="M92:N93"/>
    <mergeCell ref="O92:O93"/>
    <mergeCell ref="A103:R103"/>
    <mergeCell ref="A98:J98"/>
    <mergeCell ref="A99:J99"/>
    <mergeCell ref="A100:G100"/>
    <mergeCell ref="A101:K101"/>
    <mergeCell ref="A102:R102"/>
  </mergeCells>
  <printOptions verticalCentered="1"/>
  <pageMargins left="0.43307086614173229" right="0.19685039370078741" top="0" bottom="0.39370078740157483" header="0" footer="0.19685039370078741"/>
  <pageSetup paperSize="9" scale="63" fitToHeight="3" orientation="landscape" r:id="rId1"/>
  <headerFooter scaleWithDoc="0" alignWithMargins="0"/>
  <rowBreaks count="1" manualBreakCount="1">
    <brk id="50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May 2022</vt:lpstr>
      <vt:lpstr>'May 2022'!Print_Area</vt:lpstr>
      <vt:lpstr>'May 2022'!Print_Titles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2022-06-21T06:55:39Z</cp:lastPrinted>
  <dcterms:created xsi:type="dcterms:W3CDTF">2013-10-01T11:50:01Z</dcterms:created>
  <dcterms:modified xsi:type="dcterms:W3CDTF">2022-06-21T06:55:44Z</dcterms:modified>
</cp:coreProperties>
</file>